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ONTABILIDADES\SAPASMAG\EJERCICIO 2018\REPORTE TRIMESTRAL\OCT DIC\"/>
    </mc:Choice>
  </mc:AlternateContent>
  <bookViews>
    <workbookView xWindow="0" yWindow="0" windowWidth="24000" windowHeight="8835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D43" i="1" l="1"/>
  <c r="D38" i="1"/>
  <c r="D36" i="1"/>
  <c r="D34" i="1"/>
  <c r="D33" i="1"/>
  <c r="D26" i="1"/>
  <c r="D24" i="1"/>
  <c r="D23" i="1"/>
  <c r="D20" i="1"/>
  <c r="D14" i="1"/>
  <c r="G71" i="1" l="1"/>
  <c r="G63" i="1"/>
  <c r="G59" i="1"/>
  <c r="G49" i="1"/>
  <c r="G39" i="1"/>
  <c r="G29" i="1"/>
  <c r="F71" i="1" l="1"/>
  <c r="F63" i="1"/>
  <c r="F59" i="1"/>
  <c r="F49" i="1"/>
  <c r="F39" i="1"/>
  <c r="F29" i="1"/>
  <c r="F19" i="1"/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D71" i="1"/>
  <c r="C71" i="1"/>
  <c r="G75" i="1"/>
  <c r="F75" i="1"/>
  <c r="G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H49" i="1" s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<sst xmlns="http://schemas.openxmlformats.org/spreadsheetml/2006/main" count="92" uniqueCount="91">
  <si>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</si>
  <si>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</si>
  <si>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</si>
  <si>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</si>
  <si>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</si>
  <si>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</si>
  <si>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</si>
  <si>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</si>
  <si>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</si>
  <si>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</si>
  <si>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</si>
  <si>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</si>
  <si>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</si>
  <si>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</si>
  <si>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</si>
  <si>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</si>
  <si>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</si>
  <si>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</si>
  <si>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</si>
  <si>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</si>
  <si>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</si>
  <si>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</si>
  <si>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</si>
  <si>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</si>
  <si>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</si>
  <si>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</si>
  <si>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</si>
  <si>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</si>
  <si>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</si>
  <si>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</si>
  <si>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</si>
  <si>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</si>
  <si>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</si>
  <si>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</si>
  <si>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</si>
  <si>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</si>
  <si>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</si>
  <si>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</si>
  <si>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</si>
  <si>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</si>
  <si>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</si>
  <si>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</si>
  <si>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</si>
  <si>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</si>
  <si>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</si>
  <si>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</si>
  <si>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</si>
  <si>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</si>
  <si>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</si>
  <si>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</si>
  <si>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</si>
  <si>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</si>
  <si>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</si>
  <si>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</si>
  <si>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</si>
  <si>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</si>
  <si>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</si>
  <si>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</si>
  <si>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</si>
  <si>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</si>
  <si>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</si>
  <si>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</si>
  <si>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</si>
  <si>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</si>
  <si>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</si>
  <si>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</si>
  <si>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</si>
  <si>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</si>
  <si>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</si>
  <si>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</si>
  <si>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</si>
  <si>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</si>
  <si>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</si>
  <si>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</si>
  <si>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</si>
  <si>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</si>
  <si>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</si>
  <si>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</si>
  <si>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</si>
  <si>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</si>
  <si>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</si>
  <si>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</si>
  <si>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</si>
  <si>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</si>
  <si>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</si>
  <si>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DIRECTOR GENERAL</t>
  </si>
  <si>
    <t>JOSE ADRIAN GONZALEZ RODRIGUEZ</t>
  </si>
  <si>
    <t>JEFE ADMINISTRATIVO</t>
  </si>
  <si>
    <t>Agua Potable SISTEMA DE AGUA POTABLE Y ALCANTARILLADO  MAGDALENA</t>
  </si>
  <si>
    <t>OSWALDO RAFAEL SANCHEZ CORONA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</si>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</sst>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4"/>
      <color theme="1"/>
      <name val="C39HrP48DhTt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0" fontId="3" fillId="0" borderId="0" xfId="0" applyFont="1" applyBorder="1" applyAlignment="1">
      <alignment horizontal="center"/>
    </xf>
    <xf numFmtId="42" fontId="0" fillId="0" borderId="10" xfId="0" applyNumberFormat="1" applyBorder="1"/>
    <xf numFmtId="42" fontId="3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2" fontId="3" fillId="0" borderId="0" xfId="0" applyNumberFormat="1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3" fillId="0" borderId="0" xfId="0" applyNumberFormat="1" applyFont="1" applyBorder="1" applyAlignment="1">
      <alignment horizontal="center"/>
    </xf>
    <xf numFmtId="42" fontId="10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37" fontId="11" fillId="0" borderId="0" xfId="4" applyNumberFormat="1" applyFont="1" applyFill="1" applyBorder="1" applyAlignment="1" applyProtection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85</xdr:row>
      <xdr:rowOff>0</xdr:rowOff>
    </xdr:from>
    <xdr:to>
      <xdr:col>1</xdr:col>
      <xdr:colOff>3674534</xdr:colOff>
      <xdr:row>85</xdr:row>
      <xdr:rowOff>0</xdr:rowOff>
    </xdr:to>
    <xdr:cxnSp macro="">
      <xdr:nvCxnSpPr>
        <xdr:cNvPr id="2" name="7 Conector recto">
          <a:extLst>
            <a:ext uri="{FF2B5EF4-FFF2-40B4-BE49-F238E27FC236}"/>
          </a:extLst>
        </xdr:cNvPr>
        <xdr:cNvCxnSpPr/>
      </xdr:nvCxnSpPr>
      <xdr:spPr>
        <a:xfrm>
          <a:off x="1323975" y="193071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tabSelected="1" topLeftCell="A65" zoomScaleNormal="100" workbookViewId="0">
      <selection activeCell="A3" sqref="A3:I3"/>
    </sheetView>
  </sheetViews>
  <sheetFormatPr baseColWidth="10" defaultRowHeight="15"/>
  <cols>
    <col min="1" max="1" width="1.85546875" customWidth="1"/>
    <col min="2" max="2" width="66.7109375" customWidth="1"/>
    <col min="3" max="3" width="18.42578125" style="1" customWidth="1"/>
    <col min="4" max="4" width="14.7109375" style="1" customWidth="1"/>
    <col min="5" max="5" width="18.42578125" style="1" customWidth="1"/>
    <col min="6" max="6" width="22.7109375" style="1" customWidth="1"/>
    <col min="7" max="7" width="15.5703125" style="1" bestFit="1" customWidth="1"/>
    <col min="8" max="8" width="17.85546875" style="1" customWidth="1"/>
  </cols>
  <sheetData>
    <row r="1" spans="1:9" ht="31.5" customHeight="1">
      <c r="A1" s="48" t="s">
        <v>82</v>
      </c>
      <c r="B1" s="49"/>
      <c r="C1" s="49"/>
      <c r="D1" s="49"/>
      <c r="E1" s="49"/>
      <c r="F1" s="49"/>
      <c r="G1" s="49"/>
      <c r="H1" s="49"/>
    </row>
    <row r="2" spans="1:9" ht="17.100000000000001" customHeight="1">
      <c r="A2" s="49" t="s">
        <v>88</v>
      </c>
      <c r="B2" s="49"/>
      <c r="C2" s="49"/>
      <c r="D2" s="49"/>
      <c r="E2" s="49"/>
      <c r="F2" s="49"/>
      <c r="G2" s="49"/>
      <c r="H2" s="49"/>
    </row>
    <row r="3" spans="1:9" ht="17.100000000000001" customHeight="1">
      <c r="A3" s="66" t="s">
        <v>90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54" t="s">
        <v>72</v>
      </c>
      <c r="B4" s="54"/>
      <c r="C4" s="54"/>
      <c r="D4" s="54"/>
      <c r="E4" s="54"/>
      <c r="F4" s="54"/>
      <c r="G4" s="54"/>
      <c r="H4" s="54"/>
    </row>
    <row r="5" spans="1:9" ht="5.25" customHeight="1"/>
    <row r="6" spans="1:9" ht="15" customHeight="1">
      <c r="A6" s="55" t="s">
        <v>79</v>
      </c>
      <c r="B6" s="56"/>
      <c r="C6" s="63" t="s">
        <v>78</v>
      </c>
      <c r="D6" s="64"/>
      <c r="E6" s="64"/>
      <c r="F6" s="64"/>
      <c r="G6" s="65"/>
      <c r="H6" s="61" t="s">
        <v>80</v>
      </c>
    </row>
    <row r="7" spans="1:9" ht="36" customHeight="1">
      <c r="A7" s="57"/>
      <c r="B7" s="58"/>
      <c r="C7" s="31" t="s">
        <v>0</v>
      </c>
      <c r="D7" s="2" t="s">
        <v>12</v>
      </c>
      <c r="E7" s="5" t="s">
        <v>77</v>
      </c>
      <c r="F7" s="5" t="s">
        <v>1</v>
      </c>
      <c r="G7" s="33" t="s">
        <v>2</v>
      </c>
      <c r="H7" s="62"/>
    </row>
    <row r="8" spans="1:9" ht="15" customHeight="1">
      <c r="A8" s="59"/>
      <c r="B8" s="60"/>
      <c r="C8" s="32">
        <v>1</v>
      </c>
      <c r="D8" s="30">
        <v>2</v>
      </c>
      <c r="E8" s="30" t="s">
        <v>76</v>
      </c>
      <c r="F8" s="30">
        <v>4</v>
      </c>
      <c r="G8" s="30">
        <v>5</v>
      </c>
      <c r="H8" s="30" t="s">
        <v>81</v>
      </c>
    </row>
    <row r="9" spans="1:9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9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9">
      <c r="A11" s="11" t="s">
        <v>3</v>
      </c>
      <c r="B11" s="12"/>
      <c r="C11" s="35">
        <f>SUM(C12:C18)</f>
        <v>4384073</v>
      </c>
      <c r="D11" s="35">
        <f>SUM(D12:D18)</f>
        <v>267654.68</v>
      </c>
      <c r="E11" s="35">
        <f t="shared" ref="E11:E74" si="0">C11+D11</f>
        <v>4651727.68</v>
      </c>
      <c r="F11" s="35">
        <f>SUM(F12:F18)</f>
        <v>4524137.71</v>
      </c>
      <c r="G11" s="35">
        <f>SUM(G12:G18)</f>
        <v>4524137.71</v>
      </c>
      <c r="H11" s="35">
        <f>E11-F11</f>
        <v>127589.96999999974</v>
      </c>
    </row>
    <row r="12" spans="1:9" s="21" customFormat="1" ht="15.75">
      <c r="A12" s="19"/>
      <c r="B12" s="20" t="s">
        <v>13</v>
      </c>
      <c r="C12" s="36">
        <v>2795889</v>
      </c>
      <c r="D12" s="36">
        <v>0</v>
      </c>
      <c r="E12" s="40">
        <f t="shared" si="0"/>
        <v>2795889</v>
      </c>
      <c r="F12" s="36">
        <v>2760350.84</v>
      </c>
      <c r="G12" s="36">
        <v>2760350.84</v>
      </c>
      <c r="H12" s="37">
        <f t="shared" ref="H12:H75" si="1">E12-F12</f>
        <v>35538.160000000149</v>
      </c>
    </row>
    <row r="13" spans="1:9" s="21" customFormat="1" ht="15.75">
      <c r="A13" s="22"/>
      <c r="B13" s="20" t="s">
        <v>14</v>
      </c>
      <c r="C13" s="36">
        <v>91318</v>
      </c>
      <c r="D13" s="36">
        <v>90000</v>
      </c>
      <c r="E13" s="40">
        <f t="shared" si="0"/>
        <v>181318</v>
      </c>
      <c r="F13" s="36">
        <v>177996.24</v>
      </c>
      <c r="G13" s="36">
        <v>177996.24</v>
      </c>
      <c r="H13" s="37">
        <f t="shared" si="1"/>
        <v>3321.7600000000093</v>
      </c>
    </row>
    <row r="14" spans="1:9" s="21" customFormat="1" ht="15.75">
      <c r="A14" s="22"/>
      <c r="B14" s="20" t="s">
        <v>15</v>
      </c>
      <c r="C14" s="36">
        <v>499299</v>
      </c>
      <c r="D14" s="36">
        <f>20000+15813.68</f>
        <v>35813.68</v>
      </c>
      <c r="E14" s="40">
        <f t="shared" si="0"/>
        <v>535112.68000000005</v>
      </c>
      <c r="F14" s="36">
        <v>505189.36</v>
      </c>
      <c r="G14" s="36">
        <v>505189.36</v>
      </c>
      <c r="H14" s="37">
        <f t="shared" si="1"/>
        <v>29923.320000000065</v>
      </c>
    </row>
    <row r="15" spans="1:9" s="21" customFormat="1" ht="15.75">
      <c r="A15" s="22"/>
      <c r="B15" s="20" t="s">
        <v>16</v>
      </c>
      <c r="C15" s="36">
        <v>651609</v>
      </c>
      <c r="D15" s="36">
        <v>70000</v>
      </c>
      <c r="E15" s="40">
        <f t="shared" si="0"/>
        <v>721609</v>
      </c>
      <c r="F15" s="36">
        <v>692241.19</v>
      </c>
      <c r="G15" s="36">
        <v>692241.19</v>
      </c>
      <c r="H15" s="37">
        <f t="shared" si="1"/>
        <v>29367.810000000056</v>
      </c>
    </row>
    <row r="16" spans="1:9" s="21" customFormat="1" ht="15.75">
      <c r="A16" s="22"/>
      <c r="B16" s="20" t="s">
        <v>17</v>
      </c>
      <c r="C16" s="36">
        <v>229463</v>
      </c>
      <c r="D16" s="36">
        <v>61841</v>
      </c>
      <c r="E16" s="40">
        <f t="shared" si="0"/>
        <v>291304</v>
      </c>
      <c r="F16" s="36">
        <v>276003.3</v>
      </c>
      <c r="G16" s="36">
        <v>276003.3</v>
      </c>
      <c r="H16" s="37">
        <f t="shared" si="1"/>
        <v>15300.700000000012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/>
      <c r="G17" s="36"/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116495</v>
      </c>
      <c r="D18" s="36">
        <v>10000</v>
      </c>
      <c r="E18" s="40">
        <f t="shared" si="0"/>
        <v>126495</v>
      </c>
      <c r="F18" s="36">
        <v>112356.78</v>
      </c>
      <c r="G18" s="36">
        <v>112356.78</v>
      </c>
      <c r="H18" s="37">
        <f t="shared" si="1"/>
        <v>14138.220000000001</v>
      </c>
    </row>
    <row r="19" spans="1:8">
      <c r="A19" s="13" t="s">
        <v>4</v>
      </c>
      <c r="B19" s="12"/>
      <c r="C19" s="35">
        <f>SUM(C20:C28)</f>
        <v>1612066</v>
      </c>
      <c r="D19" s="35">
        <f>SUM(D20:D28)</f>
        <v>634407.74</v>
      </c>
      <c r="E19" s="35">
        <f t="shared" si="0"/>
        <v>2246473.7400000002</v>
      </c>
      <c r="F19" s="35">
        <f>SUM(F20:F28)</f>
        <v>2059686.6500000001</v>
      </c>
      <c r="G19" s="35">
        <f>SUM(G20:G28)</f>
        <v>2056309.74</v>
      </c>
      <c r="H19" s="35">
        <f t="shared" si="1"/>
        <v>186787.09000000008</v>
      </c>
    </row>
    <row r="20" spans="1:8" s="21" customFormat="1" ht="31.5">
      <c r="A20" s="24"/>
      <c r="B20" s="29" t="s">
        <v>20</v>
      </c>
      <c r="C20" s="36">
        <v>67193</v>
      </c>
      <c r="D20" s="36">
        <f>25000+19489.86</f>
        <v>44489.86</v>
      </c>
      <c r="E20" s="40">
        <f t="shared" si="0"/>
        <v>111682.86</v>
      </c>
      <c r="F20" s="36">
        <v>80370.38</v>
      </c>
      <c r="G20" s="36">
        <v>80370.38</v>
      </c>
      <c r="H20" s="37">
        <f t="shared" si="1"/>
        <v>31312.479999999996</v>
      </c>
    </row>
    <row r="21" spans="1:8" s="21" customFormat="1" ht="15.75">
      <c r="A21" s="25"/>
      <c r="B21" s="20" t="s">
        <v>21</v>
      </c>
      <c r="C21" s="36">
        <v>6500</v>
      </c>
      <c r="D21" s="36">
        <v>15000</v>
      </c>
      <c r="E21" s="40">
        <f t="shared" si="0"/>
        <v>21500</v>
      </c>
      <c r="F21" s="36">
        <v>10619.7</v>
      </c>
      <c r="G21" s="36">
        <v>10619.7</v>
      </c>
      <c r="H21" s="37">
        <f t="shared" si="1"/>
        <v>10880.3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578239</v>
      </c>
      <c r="D23" s="36">
        <f>140000-24897.64</f>
        <v>115102.36</v>
      </c>
      <c r="E23" s="40">
        <f t="shared" si="0"/>
        <v>693341.36</v>
      </c>
      <c r="F23" s="36">
        <v>669186</v>
      </c>
      <c r="G23" s="36">
        <v>667868.53</v>
      </c>
      <c r="H23" s="37">
        <f t="shared" si="1"/>
        <v>24155.359999999986</v>
      </c>
    </row>
    <row r="24" spans="1:8" s="21" customFormat="1" ht="15.75">
      <c r="A24" s="25"/>
      <c r="B24" s="20" t="s">
        <v>24</v>
      </c>
      <c r="C24" s="36">
        <v>643457</v>
      </c>
      <c r="D24" s="36">
        <f>250000+15390.74</f>
        <v>265390.74</v>
      </c>
      <c r="E24" s="40">
        <f t="shared" si="0"/>
        <v>908847.74</v>
      </c>
      <c r="F24" s="36">
        <v>908398.5</v>
      </c>
      <c r="G24" s="36">
        <v>906339.06</v>
      </c>
      <c r="H24" s="37">
        <f t="shared" si="1"/>
        <v>449.23999999999069</v>
      </c>
    </row>
    <row r="25" spans="1:8" s="21" customFormat="1" ht="15.75">
      <c r="A25" s="25"/>
      <c r="B25" s="20" t="s">
        <v>25</v>
      </c>
      <c r="C25" s="36">
        <v>157281</v>
      </c>
      <c r="D25" s="36">
        <v>30000</v>
      </c>
      <c r="E25" s="40">
        <f t="shared" si="0"/>
        <v>187281</v>
      </c>
      <c r="F25" s="36">
        <v>180099.55</v>
      </c>
      <c r="G25" s="36">
        <v>180099.55</v>
      </c>
      <c r="H25" s="37">
        <f t="shared" si="1"/>
        <v>7181.4500000000116</v>
      </c>
    </row>
    <row r="26" spans="1:8" s="21" customFormat="1" ht="15.75">
      <c r="A26" s="25"/>
      <c r="B26" s="20" t="s">
        <v>26</v>
      </c>
      <c r="C26" s="36">
        <v>40854</v>
      </c>
      <c r="D26" s="36">
        <f>10000+9424.78</f>
        <v>19424.78</v>
      </c>
      <c r="E26" s="40">
        <f t="shared" si="0"/>
        <v>60278.78</v>
      </c>
      <c r="F26" s="36">
        <v>50087.17</v>
      </c>
      <c r="G26" s="36">
        <v>50087.17</v>
      </c>
      <c r="H26" s="37">
        <f t="shared" si="1"/>
        <v>10191.61</v>
      </c>
    </row>
    <row r="27" spans="1:8" s="21" customFormat="1" ht="15.75">
      <c r="A27" s="25"/>
      <c r="B27" s="20" t="s">
        <v>27</v>
      </c>
      <c r="C27" s="36">
        <v>0</v>
      </c>
      <c r="D27" s="36">
        <v>0</v>
      </c>
      <c r="E27" s="40">
        <f t="shared" si="0"/>
        <v>0</v>
      </c>
      <c r="F27" s="36">
        <v>0</v>
      </c>
      <c r="G27" s="36">
        <v>0</v>
      </c>
      <c r="H27" s="37">
        <f t="shared" si="1"/>
        <v>0</v>
      </c>
    </row>
    <row r="28" spans="1:8" s="21" customFormat="1" ht="15.75">
      <c r="A28" s="26"/>
      <c r="B28" s="20" t="s">
        <v>28</v>
      </c>
      <c r="C28" s="36">
        <v>118542</v>
      </c>
      <c r="D28" s="36">
        <v>145000</v>
      </c>
      <c r="E28" s="40">
        <f t="shared" si="0"/>
        <v>263542</v>
      </c>
      <c r="F28" s="36">
        <v>160925.35</v>
      </c>
      <c r="G28" s="36">
        <v>160925.35</v>
      </c>
      <c r="H28" s="37">
        <f t="shared" si="1"/>
        <v>102616.65</v>
      </c>
    </row>
    <row r="29" spans="1:8">
      <c r="A29" s="13" t="s">
        <v>5</v>
      </c>
      <c r="B29" s="12"/>
      <c r="C29" s="35">
        <f>SUM(C30:C38)</f>
        <v>3644180</v>
      </c>
      <c r="D29" s="35">
        <f>SUM(D30:D38)</f>
        <v>375731.87</v>
      </c>
      <c r="E29" s="35">
        <f t="shared" si="0"/>
        <v>4019911.87</v>
      </c>
      <c r="F29" s="35">
        <f>SUM(F30:F38)</f>
        <v>3723513.9299999997</v>
      </c>
      <c r="G29" s="35">
        <f>SUM(G30:G38)</f>
        <v>3722530.63</v>
      </c>
      <c r="H29" s="35">
        <f t="shared" si="1"/>
        <v>296397.94000000041</v>
      </c>
    </row>
    <row r="30" spans="1:8" s="21" customFormat="1" ht="15.75">
      <c r="A30" s="19"/>
      <c r="B30" s="20" t="s">
        <v>29</v>
      </c>
      <c r="C30" s="36">
        <v>2602640</v>
      </c>
      <c r="D30" s="36">
        <v>77000</v>
      </c>
      <c r="E30" s="40">
        <f t="shared" si="0"/>
        <v>2679640</v>
      </c>
      <c r="F30" s="36">
        <v>2639044.0099999998</v>
      </c>
      <c r="G30" s="36">
        <v>2639044.0099999998</v>
      </c>
      <c r="H30" s="37">
        <f t="shared" si="1"/>
        <v>40595.990000000224</v>
      </c>
    </row>
    <row r="31" spans="1:8" s="21" customFormat="1" ht="15.75">
      <c r="A31" s="22"/>
      <c r="B31" s="20" t="s">
        <v>30</v>
      </c>
      <c r="C31" s="36">
        <v>89269</v>
      </c>
      <c r="D31" s="36">
        <v>110000</v>
      </c>
      <c r="E31" s="40">
        <f t="shared" si="0"/>
        <v>199269</v>
      </c>
      <c r="F31" s="36">
        <v>158561.04999999999</v>
      </c>
      <c r="G31" s="36">
        <v>158459.66</v>
      </c>
      <c r="H31" s="37">
        <f t="shared" si="1"/>
        <v>40707.950000000012</v>
      </c>
    </row>
    <row r="32" spans="1:8" s="21" customFormat="1" ht="15.75">
      <c r="A32" s="22"/>
      <c r="B32" s="20" t="s">
        <v>31</v>
      </c>
      <c r="C32" s="36">
        <v>345569</v>
      </c>
      <c r="D32" s="36">
        <v>65000</v>
      </c>
      <c r="E32" s="40">
        <f t="shared" si="0"/>
        <v>410569</v>
      </c>
      <c r="F32" s="36">
        <v>297778.88</v>
      </c>
      <c r="G32" s="36">
        <v>297778.88</v>
      </c>
      <c r="H32" s="37">
        <f t="shared" si="1"/>
        <v>112790.12</v>
      </c>
    </row>
    <row r="33" spans="1:8" s="21" customFormat="1" ht="15.75">
      <c r="A33" s="22"/>
      <c r="B33" s="20" t="s">
        <v>32</v>
      </c>
      <c r="C33" s="36">
        <v>10800</v>
      </c>
      <c r="D33" s="36">
        <f>3000+4997.87</f>
        <v>7997.87</v>
      </c>
      <c r="E33" s="40">
        <f t="shared" si="0"/>
        <v>18797.87</v>
      </c>
      <c r="F33" s="36">
        <v>17153.240000000002</v>
      </c>
      <c r="G33" s="36">
        <v>17153.240000000002</v>
      </c>
      <c r="H33" s="37">
        <f t="shared" si="1"/>
        <v>1644.6299999999974</v>
      </c>
    </row>
    <row r="34" spans="1:8" s="21" customFormat="1" ht="15.75">
      <c r="A34" s="22"/>
      <c r="B34" s="20" t="s">
        <v>33</v>
      </c>
      <c r="C34" s="36">
        <v>261245</v>
      </c>
      <c r="D34" s="36">
        <f>56000-27000</f>
        <v>29000</v>
      </c>
      <c r="E34" s="40">
        <f t="shared" si="0"/>
        <v>290245</v>
      </c>
      <c r="F34" s="36">
        <v>219050.42</v>
      </c>
      <c r="G34" s="36">
        <v>219050.42</v>
      </c>
      <c r="H34" s="37">
        <f t="shared" si="1"/>
        <v>71194.579999999987</v>
      </c>
    </row>
    <row r="35" spans="1:8" s="21" customFormat="1" ht="15.75">
      <c r="A35" s="22"/>
      <c r="B35" s="20" t="s">
        <v>34</v>
      </c>
      <c r="C35" s="36">
        <v>0</v>
      </c>
      <c r="D35" s="36">
        <v>0</v>
      </c>
      <c r="E35" s="40">
        <f t="shared" si="0"/>
        <v>0</v>
      </c>
      <c r="F35" s="36">
        <v>0</v>
      </c>
      <c r="G35" s="36">
        <v>0</v>
      </c>
      <c r="H35" s="37">
        <f t="shared" si="1"/>
        <v>0</v>
      </c>
    </row>
    <row r="36" spans="1:8" s="21" customFormat="1" ht="15.75">
      <c r="A36" s="22"/>
      <c r="B36" s="20" t="s">
        <v>35</v>
      </c>
      <c r="C36" s="36">
        <v>15157</v>
      </c>
      <c r="D36" s="36">
        <f>18000+12000</f>
        <v>30000</v>
      </c>
      <c r="E36" s="40">
        <f t="shared" si="0"/>
        <v>45157</v>
      </c>
      <c r="F36" s="36">
        <v>34772.43</v>
      </c>
      <c r="G36" s="36">
        <v>33890.519999999997</v>
      </c>
      <c r="H36" s="37">
        <f t="shared" si="1"/>
        <v>10384.57</v>
      </c>
    </row>
    <row r="37" spans="1:8" s="21" customFormat="1" ht="15.75">
      <c r="A37" s="22"/>
      <c r="B37" s="20" t="s">
        <v>36</v>
      </c>
      <c r="C37" s="36">
        <v>0</v>
      </c>
      <c r="D37" s="36">
        <v>0</v>
      </c>
      <c r="E37" s="40">
        <f t="shared" si="0"/>
        <v>0</v>
      </c>
      <c r="F37" s="36">
        <v>0</v>
      </c>
      <c r="G37" s="36">
        <v>0</v>
      </c>
      <c r="H37" s="37">
        <f t="shared" si="1"/>
        <v>0</v>
      </c>
    </row>
    <row r="38" spans="1:8" s="21" customFormat="1" ht="15.75">
      <c r="A38" s="23"/>
      <c r="B38" s="20" t="s">
        <v>37</v>
      </c>
      <c r="C38" s="36">
        <v>319500</v>
      </c>
      <c r="D38" s="36">
        <f>100000-43266</f>
        <v>56734</v>
      </c>
      <c r="E38" s="40">
        <f t="shared" si="0"/>
        <v>376234</v>
      </c>
      <c r="F38" s="36">
        <v>357153.9</v>
      </c>
      <c r="G38" s="36">
        <v>357153.9</v>
      </c>
      <c r="H38" s="37">
        <f t="shared" si="1"/>
        <v>19080.099999999977</v>
      </c>
    </row>
    <row r="39" spans="1:8">
      <c r="A39" s="13" t="s">
        <v>6</v>
      </c>
      <c r="B39" s="12"/>
      <c r="C39" s="35">
        <f>SUM(C40:C48)</f>
        <v>147983</v>
      </c>
      <c r="D39" s="35">
        <f>SUM(D40:D48)</f>
        <v>36205.71</v>
      </c>
      <c r="E39" s="35">
        <f t="shared" si="0"/>
        <v>184188.71</v>
      </c>
      <c r="F39" s="35">
        <f>SUM(F40:F48)</f>
        <v>184188.71</v>
      </c>
      <c r="G39" s="35">
        <f>SUM(G40:G48)</f>
        <v>184188.71</v>
      </c>
      <c r="H39" s="35">
        <f t="shared" si="1"/>
        <v>0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147983</v>
      </c>
      <c r="D43" s="36">
        <f>20000+16205.71</f>
        <v>36205.71</v>
      </c>
      <c r="E43" s="40">
        <f t="shared" si="0"/>
        <v>184188.71</v>
      </c>
      <c r="F43" s="36">
        <v>184188.71</v>
      </c>
      <c r="G43" s="36">
        <v>184188.71</v>
      </c>
      <c r="H43" s="37">
        <f t="shared" si="1"/>
        <v>0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0"/>
        <v>0</v>
      </c>
      <c r="F44" s="36">
        <v>0</v>
      </c>
      <c r="G44" s="36">
        <v>0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83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359500</v>
      </c>
      <c r="D49" s="35">
        <f>SUM(D50:D58)</f>
        <v>86000</v>
      </c>
      <c r="E49" s="35">
        <f t="shared" si="0"/>
        <v>445500</v>
      </c>
      <c r="F49" s="35">
        <f>SUM(F50:F58)</f>
        <v>377143.53</v>
      </c>
      <c r="G49" s="35">
        <f>SUM(G50:G58)</f>
        <v>377143.53</v>
      </c>
      <c r="H49" s="35">
        <f t="shared" si="1"/>
        <v>68356.469999999972</v>
      </c>
    </row>
    <row r="50" spans="1:8" s="21" customFormat="1" ht="15.75">
      <c r="A50" s="19"/>
      <c r="B50" s="27" t="s">
        <v>46</v>
      </c>
      <c r="C50" s="36">
        <v>89500</v>
      </c>
      <c r="D50" s="36">
        <v>15000</v>
      </c>
      <c r="E50" s="40">
        <f t="shared" si="0"/>
        <v>104500</v>
      </c>
      <c r="F50" s="36">
        <v>82802.58</v>
      </c>
      <c r="G50" s="36">
        <v>82802.58</v>
      </c>
      <c r="H50" s="37">
        <f t="shared" si="1"/>
        <v>21697.42</v>
      </c>
    </row>
    <row r="51" spans="1:8" s="21" customFormat="1" ht="15.75">
      <c r="A51" s="22"/>
      <c r="B51" s="27" t="s">
        <v>47</v>
      </c>
      <c r="C51" s="36">
        <v>0</v>
      </c>
      <c r="D51" s="36">
        <v>0</v>
      </c>
      <c r="E51" s="40">
        <f t="shared" si="0"/>
        <v>0</v>
      </c>
      <c r="F51" s="36">
        <v>0</v>
      </c>
      <c r="G51" s="36">
        <v>0</v>
      </c>
      <c r="H51" s="37">
        <f t="shared" si="1"/>
        <v>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0"/>
        <v>0</v>
      </c>
      <c r="F52" s="36">
        <v>0</v>
      </c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0</v>
      </c>
      <c r="D53" s="36">
        <v>0</v>
      </c>
      <c r="E53" s="40">
        <f t="shared" si="0"/>
        <v>0</v>
      </c>
      <c r="F53" s="36">
        <v>0</v>
      </c>
      <c r="G53" s="36">
        <v>0</v>
      </c>
      <c r="H53" s="37">
        <f t="shared" si="1"/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>
        <v>0</v>
      </c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270000</v>
      </c>
      <c r="D55" s="36">
        <v>61000</v>
      </c>
      <c r="E55" s="40">
        <f t="shared" si="0"/>
        <v>331000</v>
      </c>
      <c r="F55" s="36">
        <v>288900.55</v>
      </c>
      <c r="G55" s="36">
        <v>288900.55</v>
      </c>
      <c r="H55" s="37">
        <f t="shared" si="1"/>
        <v>42099.450000000012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>
        <v>0</v>
      </c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10000</v>
      </c>
      <c r="E58" s="40">
        <f t="shared" si="0"/>
        <v>10000</v>
      </c>
      <c r="F58" s="36">
        <v>5440.4</v>
      </c>
      <c r="G58" s="36">
        <v>5440.4</v>
      </c>
      <c r="H58" s="37">
        <f t="shared" si="1"/>
        <v>4559.6000000000004</v>
      </c>
    </row>
    <row r="59" spans="1:8">
      <c r="A59" s="15" t="s">
        <v>8</v>
      </c>
      <c r="B59" s="16"/>
      <c r="C59" s="35">
        <f>SUM(C60:C62)</f>
        <v>300000</v>
      </c>
      <c r="D59" s="35">
        <f>SUM(D60:D62)</f>
        <v>-300000</v>
      </c>
      <c r="E59" s="35">
        <f t="shared" si="0"/>
        <v>0</v>
      </c>
      <c r="F59" s="35">
        <f>SUM(F60:F62)</f>
        <v>0</v>
      </c>
      <c r="G59" s="35">
        <f>SUM(G60:G62)</f>
        <v>0</v>
      </c>
      <c r="H59" s="35">
        <f t="shared" si="1"/>
        <v>0</v>
      </c>
    </row>
    <row r="60" spans="1:8" s="21" customFormat="1" ht="15.75">
      <c r="A60" s="19"/>
      <c r="B60" s="28" t="s">
        <v>55</v>
      </c>
      <c r="C60" s="36">
        <v>300000</v>
      </c>
      <c r="D60" s="36">
        <v>-300000</v>
      </c>
      <c r="E60" s="40">
        <f t="shared" si="0"/>
        <v>0</v>
      </c>
      <c r="F60" s="36">
        <v>0</v>
      </c>
      <c r="G60" s="36">
        <v>0</v>
      </c>
      <c r="H60" s="37">
        <f t="shared" si="1"/>
        <v>0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0</v>
      </c>
      <c r="G61" s="36">
        <v>0</v>
      </c>
      <c r="H61" s="37">
        <f t="shared" si="1"/>
        <v>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0"/>
        <v>0</v>
      </c>
      <c r="F71" s="35">
        <f>SUM(F72:F74)</f>
        <v>0</v>
      </c>
      <c r="G71" s="35">
        <f>SUM(G72:G74)</f>
        <v>0</v>
      </c>
      <c r="H71" s="37">
        <f t="shared" si="1"/>
        <v>0</v>
      </c>
    </row>
    <row r="72" spans="1:8" ht="15.75">
      <c r="A72" s="17"/>
      <c r="B72" s="20" t="s">
        <v>73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74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75</v>
      </c>
      <c r="C74" s="36">
        <v>0</v>
      </c>
      <c r="D74" s="36">
        <v>0</v>
      </c>
      <c r="E74" s="40">
        <f t="shared" si="0"/>
        <v>0</v>
      </c>
      <c r="F74" s="36">
        <v>0</v>
      </c>
      <c r="G74" s="36">
        <v>0</v>
      </c>
      <c r="H74" s="37">
        <f t="shared" si="1"/>
        <v>0</v>
      </c>
    </row>
    <row r="75" spans="1:8">
      <c r="A75" s="17" t="s">
        <v>11</v>
      </c>
      <c r="B75" s="14"/>
      <c r="C75" s="35">
        <f>SUM(C76:C81)</f>
        <v>0</v>
      </c>
      <c r="D75" s="35">
        <f>SUM(D76:D81)</f>
        <v>0</v>
      </c>
      <c r="E75" s="35">
        <f t="shared" ref="E75:E83" si="2">C75+D75</f>
        <v>0</v>
      </c>
      <c r="F75" s="35">
        <f>SUM(F76:F81)</f>
        <v>0</v>
      </c>
      <c r="G75" s="35">
        <f>SUM(G76:G81)</f>
        <v>0</v>
      </c>
      <c r="H75" s="35">
        <f t="shared" si="1"/>
        <v>0</v>
      </c>
    </row>
    <row r="76" spans="1:8" s="21" customFormat="1" ht="15.75">
      <c r="A76" s="19"/>
      <c r="B76" s="28" t="s">
        <v>65</v>
      </c>
      <c r="C76" s="36">
        <v>0</v>
      </c>
      <c r="D76" s="36">
        <v>0</v>
      </c>
      <c r="E76" s="40">
        <f t="shared" si="2"/>
        <v>0</v>
      </c>
      <c r="F76" s="36">
        <v>0</v>
      </c>
      <c r="G76" s="36">
        <v>0</v>
      </c>
      <c r="H76" s="37">
        <f t="shared" ref="H76:H83" si="3">E76-F76</f>
        <v>0</v>
      </c>
    </row>
    <row r="77" spans="1:8" s="21" customFormat="1" ht="15.75">
      <c r="A77" s="22"/>
      <c r="B77" s="28" t="s">
        <v>66</v>
      </c>
      <c r="C77" s="36">
        <v>0</v>
      </c>
      <c r="D77" s="36">
        <v>0</v>
      </c>
      <c r="E77" s="40">
        <f t="shared" si="2"/>
        <v>0</v>
      </c>
      <c r="F77" s="36">
        <v>0</v>
      </c>
      <c r="G77" s="36">
        <v>0</v>
      </c>
      <c r="H77" s="37">
        <f t="shared" si="3"/>
        <v>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2"/>
        <v>0</v>
      </c>
      <c r="F79" s="36">
        <v>0</v>
      </c>
      <c r="G79" s="36">
        <v>0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2"/>
        <v>0</v>
      </c>
      <c r="F81" s="36">
        <v>0</v>
      </c>
      <c r="G81" s="36">
        <v>0</v>
      </c>
      <c r="H81" s="37">
        <f t="shared" si="3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50" t="s">
        <v>71</v>
      </c>
      <c r="B83" s="51"/>
      <c r="C83" s="39">
        <f>C11+C19+C29+C39+C49+C59+C63+C71+C75</f>
        <v>10447802</v>
      </c>
      <c r="D83" s="39">
        <f>D11+D19+D29+D39+D49+D59+D63+D71+D75</f>
        <v>1100000</v>
      </c>
      <c r="E83" s="39">
        <f t="shared" si="2"/>
        <v>11547802</v>
      </c>
      <c r="F83" s="39">
        <f>F11+F19+F29+F39+F49+F59+F63+F71+F75</f>
        <v>10868670.529999999</v>
      </c>
      <c r="G83" s="39">
        <f>G11+G19+G29+G39+G49+G59+G63+G71+G75</f>
        <v>10864310.32</v>
      </c>
      <c r="H83" s="39">
        <f t="shared" si="3"/>
        <v>679131.47000000067</v>
      </c>
    </row>
    <row r="85" spans="1:8" ht="30.75" customHeight="1">
      <c r="B85" s="42" t="s">
        <v>89</v>
      </c>
      <c r="F85" s="44" t="s">
        <v>86</v>
      </c>
      <c r="G85" s="43"/>
      <c r="H85" s="43"/>
    </row>
    <row r="86" spans="1:8" ht="19.5" customHeight="1">
      <c r="A86" s="45"/>
      <c r="B86" s="46" t="s">
        <v>85</v>
      </c>
      <c r="C86" s="47"/>
      <c r="D86" s="53"/>
      <c r="E86" s="53"/>
      <c r="F86" s="52" t="s">
        <v>87</v>
      </c>
      <c r="G86" s="52"/>
      <c r="H86" s="6"/>
    </row>
    <row r="87" spans="1:8" ht="34.5">
      <c r="B87" t="s">
        <v>85</v>
      </c>
      <c r="D87" s="34"/>
      <c r="E87" s="6"/>
      <c r="F87" s="4"/>
      <c r="G87" s="3"/>
    </row>
    <row r="88" spans="1:8">
      <c r="B88" s="41" t="s">
        <v>84</v>
      </c>
      <c r="E88" s="6"/>
    </row>
  </sheetData>
  <mergeCells count="10">
    <mergeCell ref="A1:H1"/>
    <mergeCell ref="A2:H2"/>
    <mergeCell ref="A83:B83"/>
    <mergeCell ref="F86:G86"/>
    <mergeCell ref="D86:E86"/>
    <mergeCell ref="A4:H4"/>
    <mergeCell ref="A6:B8"/>
    <mergeCell ref="H6:H7"/>
    <mergeCell ref="C6:G6"/>
    <mergeCell ref="A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Admin</cp:lastModifiedBy>
  <cp:lastPrinted>2015-02-09T20:51:16Z</cp:lastPrinted>
  <dcterms:created xsi:type="dcterms:W3CDTF">2010-12-03T18:40:30Z</dcterms:created>
  <dcterms:modified xsi:type="dcterms:W3CDTF">2019-02-08T02:15:04Z</dcterms:modified>
</cp:coreProperties>
</file>