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885" windowWidth="22995" windowHeight="9195"/>
  </bookViews>
  <sheets>
    <sheet name="Hoja1" sheetId="1" r:id="rId1"/>
    <sheet name="Hoja2" sheetId="2" r:id="rId2"/>
    <sheet name="Hoja3" sheetId="3" r:id="rId3"/>
  </sheets>
  <externalReferences>
    <externalReference r:id="rId4"/>
  </externalReferences>
  <calcPr calcId="145621"/>
</workbook>
</file>

<file path=xl/calcChain.xml><?xml version="1.0" encoding="utf-8"?>
<calcChain xmlns="http://schemas.openxmlformats.org/spreadsheetml/2006/main">
  <c r="A42" i="1" l="1"/>
  <c r="B39" i="1"/>
  <c r="F28" i="1"/>
  <c r="F72" i="1" s="1"/>
  <c r="F27" i="1"/>
  <c r="F26" i="1"/>
  <c r="F70" i="1" s="1"/>
  <c r="F74" i="1" s="1"/>
  <c r="F25" i="1"/>
  <c r="F68" i="1" s="1"/>
  <c r="F24" i="1"/>
  <c r="F23" i="1"/>
  <c r="F66" i="1" s="1"/>
  <c r="F22" i="1"/>
  <c r="F21" i="1"/>
  <c r="F64" i="1" s="1"/>
  <c r="F20" i="1"/>
  <c r="F19" i="1"/>
  <c r="F18" i="1"/>
  <c r="F62" i="1" s="1"/>
  <c r="F16" i="1" s="1"/>
  <c r="F17" i="1"/>
  <c r="F60" i="1" s="1"/>
  <c r="F15" i="1"/>
  <c r="F58" i="1" s="1"/>
  <c r="F14" i="1"/>
  <c r="F56" i="1" s="1"/>
  <c r="F13" i="1"/>
  <c r="F54" i="1" s="1"/>
  <c r="F12" i="1"/>
  <c r="C10" i="1"/>
  <c r="C48" i="1"/>
  <c r="I17" i="1" l="1"/>
  <c r="I18" i="1" s="1"/>
  <c r="I19" i="1" s="1"/>
</calcChain>
</file>

<file path=xl/sharedStrings.xml><?xml version="1.0" encoding="utf-8"?>
<sst xmlns="http://schemas.openxmlformats.org/spreadsheetml/2006/main" count="85" uniqueCount="70">
  <si>
    <t>GERENCIA DE DESARROLLO DE
ORGANISMOS OPERADORES</t>
  </si>
  <si>
    <t>ORGANISMO OPERADOR:</t>
  </si>
  <si>
    <t>DATOS NECESARIOS PARA DETERMINAR</t>
  </si>
  <si>
    <t>ÍNDICES DE GESTIÓN</t>
  </si>
  <si>
    <t>NUMERO</t>
  </si>
  <si>
    <t>DATOS</t>
  </si>
  <si>
    <t>UNIDAD</t>
  </si>
  <si>
    <t>CANTIDAD</t>
  </si>
  <si>
    <t>Población Total</t>
  </si>
  <si>
    <t>Habitantes</t>
  </si>
  <si>
    <t>Población con servicio de agua potable</t>
  </si>
  <si>
    <t>Población con servicio de alcantarillado</t>
  </si>
  <si>
    <t xml:space="preserve">Volumen de aguas residuales tratadas  </t>
  </si>
  <si>
    <r>
      <t>Millones M</t>
    </r>
    <r>
      <rPr>
        <sz val="4"/>
        <rFont val="Arial"/>
        <family val="2"/>
      </rPr>
      <t>3</t>
    </r>
  </si>
  <si>
    <t xml:space="preserve">Volumen de agua residual colectado </t>
  </si>
  <si>
    <t>Tomas con servicio continuo</t>
  </si>
  <si>
    <t>Tomas</t>
  </si>
  <si>
    <r>
      <t xml:space="preserve">Volumen de agua producido   </t>
    </r>
    <r>
      <rPr>
        <b/>
        <sz val="10"/>
        <rFont val="Arial"/>
        <family val="2"/>
      </rPr>
      <t>(</t>
    </r>
    <r>
      <rPr>
        <b/>
        <sz val="8"/>
        <rFont val="Arial"/>
        <family val="2"/>
      </rPr>
      <t xml:space="preserve"> lps: )</t>
    </r>
  </si>
  <si>
    <t>Volumen de litros producidos mensual</t>
  </si>
  <si>
    <t>Total de tomas activas registradas</t>
  </si>
  <si>
    <t>Volumen producido en l/p/s</t>
  </si>
  <si>
    <t>Total de tomas domésticas</t>
  </si>
  <si>
    <t>Costo de la Energía Eléctrica</t>
  </si>
  <si>
    <t>Miles de $</t>
  </si>
  <si>
    <t>Costo Operacional</t>
  </si>
  <si>
    <t>Macromedidores instalados funcionando</t>
  </si>
  <si>
    <t>Unidad</t>
  </si>
  <si>
    <t>Fuentes de abastecimiento activas</t>
  </si>
  <si>
    <t>Micromedidores instalados funcionando</t>
  </si>
  <si>
    <t>Volumen de agua facturado</t>
  </si>
  <si>
    <t>Importe de agua facturado</t>
  </si>
  <si>
    <t>Millones $</t>
  </si>
  <si>
    <t>Importe de agua recaudado</t>
  </si>
  <si>
    <t>NOTAS:</t>
  </si>
  <si>
    <t>Punto 10, Exclusivamente por bombeos y rebombeos</t>
  </si>
  <si>
    <t>Punto 11, Se toma en cuenta los costos inherentes a la captación, conducción, potabilización, almacenamiento, distribución, áreas comercial y administrativa</t>
  </si>
  <si>
    <t>Punto 15, Es el total facturado a los usuarios por la prestación de los servicios de agua potable, alcantarillado y saneamiento, sin considerar los derechos de conexión y dotación, así como otros ingresos</t>
  </si>
  <si>
    <t>Punto 16, Valor de los ingresos por recaudación  por la prestación de los servicios (No se debe de incluir el pago de rezagos de los años anterioriores al periodo de referencia).</t>
  </si>
  <si>
    <t>Nombre, cargo y firma</t>
  </si>
  <si>
    <t>CORRESPONDIENTES AL PERIODO DE:</t>
  </si>
  <si>
    <t>INDICES DE GESTION</t>
  </si>
  <si>
    <t>OPERA   CIÓN</t>
  </si>
  <si>
    <t>RESULTADO</t>
  </si>
  <si>
    <t>COBERTURA DE AGUA POTABLE</t>
  </si>
  <si>
    <t>2/1</t>
  </si>
  <si>
    <t>COBERTURA DE ALCANTARILLADO</t>
  </si>
  <si>
    <t>3/1</t>
  </si>
  <si>
    <t>COBERTURA DE SANEAMIENTO</t>
  </si>
  <si>
    <t>4/5</t>
  </si>
  <si>
    <t>CONTINUIDAD DEL SERVICIO (% TOMAS)</t>
  </si>
  <si>
    <t>6/8</t>
  </si>
  <si>
    <t>DOTACIÓN POR HABITANTE   (L.H.D.)</t>
  </si>
  <si>
    <t>7/1</t>
  </si>
  <si>
    <t>INCIDENCIA DE LA ENERGÍA ELÉCTRICA</t>
  </si>
  <si>
    <t>10/11</t>
  </si>
  <si>
    <t>COBERTURA DE MACROMEDICIÓN</t>
  </si>
  <si>
    <t>12/13</t>
  </si>
  <si>
    <t>COBERTURA DE MICROMEDICIÓN</t>
  </si>
  <si>
    <t>14/8</t>
  </si>
  <si>
    <t>EFICIENCIA FÍSICA</t>
  </si>
  <si>
    <t>15/7</t>
  </si>
  <si>
    <t>EFICIENCIA COMERCIAL</t>
  </si>
  <si>
    <t>17/16</t>
  </si>
  <si>
    <t>EFICIENCIA GLOBAL</t>
  </si>
  <si>
    <t>9*11</t>
  </si>
  <si>
    <t>FORMATOIGExl</t>
  </si>
  <si>
    <t>NOTA:</t>
  </si>
  <si>
    <t>Este cuadro arroja los resultados, una vez que se coloquen los datos requeridos en el formato superior.</t>
  </si>
  <si>
    <t>SISTEMA DE AGUA POTABLE ALCANTARILLADO Y SANEAMIENTO DE MAGDALENA</t>
  </si>
  <si>
    <t>ENERO- DICIEMBRE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</si>
</sst>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2" x14ac:knownFonts="1">
    <font>
      <sz val="11"/>
      <color theme="1"/>
      <name val="Calibri"/>
      <family val="2"/>
      <scheme val="minor"/>
    </font>
    <font>
      <sz val="11"/>
      <color theme="1"/>
      <name val="Calibri"/>
      <family val="2"/>
      <scheme val="minor"/>
    </font>
    <font>
      <b/>
      <sz val="11"/>
      <name val="Arial"/>
      <family val="2"/>
    </font>
    <font>
      <b/>
      <sz val="10"/>
      <name val="Arial"/>
      <family val="2"/>
    </font>
    <font>
      <sz val="6"/>
      <name val="Arial"/>
      <family val="2"/>
    </font>
    <font>
      <b/>
      <sz val="5"/>
      <name val="Arial"/>
      <family val="2"/>
    </font>
    <font>
      <sz val="5"/>
      <name val="Arial"/>
      <family val="2"/>
    </font>
    <font>
      <b/>
      <sz val="8"/>
      <name val="Arial"/>
      <family val="2"/>
    </font>
    <font>
      <sz val="10"/>
      <name val="Arial"/>
      <family val="2"/>
    </font>
    <font>
      <sz val="4"/>
      <name val="Arial"/>
      <family val="2"/>
    </font>
    <font>
      <sz val="8"/>
      <name val="Arial"/>
      <family val="2"/>
    </font>
    <font>
      <sz val="9"/>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indexed="9"/>
        <bgColor indexed="64"/>
      </patternFill>
    </fill>
    <fill>
      <patternFill patternType="solid">
        <fgColor indexed="47"/>
        <bgColor indexed="64"/>
      </patternFill>
    </fill>
  </fills>
  <borders count="27">
    <border>
      <left/>
      <right/>
      <top/>
      <bottom/>
      <diagonal/>
    </border>
    <border>
      <left/>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thin">
        <color indexed="64"/>
      </top>
      <bottom/>
      <diagonal/>
    </border>
    <border>
      <left/>
      <right/>
      <top style="thin">
        <color indexed="64"/>
      </top>
      <bottom style="double">
        <color indexed="64"/>
      </bottom>
      <diagonal/>
    </border>
  </borders>
  <cellStyleXfs count="2">
    <xf numFmtId="0" fontId="0" fillId="0" borderId="0"/>
    <xf numFmtId="9" fontId="1" fillId="0" borderId="0" applyFont="0" applyFill="0" applyBorder="0" applyAlignment="0" applyProtection="0"/>
  </cellStyleXfs>
  <cellXfs count="107">
    <xf numFmtId="0" fontId="0" fillId="0" borderId="0" xfId="0"/>
    <xf numFmtId="0" fontId="2" fillId="0" borderId="0" xfId="0" applyFont="1" applyAlignment="1">
      <alignment horizontal="center" wrapText="1"/>
    </xf>
    <xf numFmtId="0" fontId="3" fillId="0" borderId="0" xfId="0" applyFont="1" applyAlignment="1">
      <alignment horizontal="left" wrapText="1"/>
    </xf>
    <xf numFmtId="0" fontId="0" fillId="0" borderId="0" xfId="0" applyAlignment="1">
      <alignment horizontal="center"/>
    </xf>
    <xf numFmtId="0" fontId="4" fillId="0" borderId="0" xfId="0" applyFont="1"/>
    <xf numFmtId="0" fontId="5" fillId="0" borderId="0" xfId="0" applyFont="1" applyAlignment="1">
      <alignment horizontal="center"/>
    </xf>
    <xf numFmtId="0" fontId="6" fillId="0" borderId="0" xfId="0" applyFont="1"/>
    <xf numFmtId="0" fontId="7" fillId="0" borderId="0" xfId="0" applyFont="1" applyAlignment="1"/>
    <xf numFmtId="0" fontId="8" fillId="0" borderId="1" xfId="0" applyFont="1" applyBorder="1"/>
    <xf numFmtId="0" fontId="0" fillId="0" borderId="1" xfId="0" applyBorder="1"/>
    <xf numFmtId="0" fontId="7" fillId="0" borderId="1" xfId="0" applyFont="1" applyBorder="1" applyAlignment="1"/>
    <xf numFmtId="0" fontId="7" fillId="0" borderId="0" xfId="0" applyFont="1"/>
    <xf numFmtId="0" fontId="7" fillId="0" borderId="0" xfId="0" applyFont="1" applyAlignment="1">
      <alignment horizontal="center"/>
    </xf>
    <xf numFmtId="0" fontId="0" fillId="0" borderId="0" xfId="0" applyBorder="1" applyAlignment="1">
      <alignment horizontal="center"/>
    </xf>
    <xf numFmtId="0" fontId="7" fillId="0" borderId="0" xfId="0" applyFont="1" applyBorder="1"/>
    <xf numFmtId="0" fontId="7" fillId="0" borderId="0" xfId="0" applyFont="1" applyBorder="1" applyAlignment="1">
      <alignment horizontal="right"/>
    </xf>
    <xf numFmtId="1" fontId="7" fillId="0" borderId="0" xfId="0" applyNumberFormat="1" applyFont="1" applyBorder="1" applyAlignment="1">
      <alignment horizontal="left"/>
    </xf>
    <xf numFmtId="0" fontId="0" fillId="0" borderId="0" xfId="0" applyBorder="1"/>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0" fillId="3" borderId="8" xfId="0" applyFill="1" applyBorder="1" applyAlignment="1">
      <alignment horizontal="center"/>
    </xf>
    <xf numFmtId="0" fontId="0" fillId="3" borderId="9" xfId="0" applyFill="1" applyBorder="1" applyAlignment="1">
      <alignment horizontal="left"/>
    </xf>
    <xf numFmtId="0" fontId="0" fillId="3" borderId="10" xfId="0" applyFill="1" applyBorder="1" applyAlignment="1">
      <alignment horizontal="left"/>
    </xf>
    <xf numFmtId="0" fontId="0" fillId="3" borderId="11" xfId="0" applyFill="1" applyBorder="1" applyAlignment="1">
      <alignment horizontal="left"/>
    </xf>
    <xf numFmtId="0" fontId="4" fillId="3" borderId="12" xfId="0" applyFont="1" applyFill="1" applyBorder="1"/>
    <xf numFmtId="3" fontId="0" fillId="3" borderId="13" xfId="0" applyNumberFormat="1" applyFill="1" applyBorder="1"/>
    <xf numFmtId="0" fontId="0" fillId="0" borderId="14" xfId="0" applyBorder="1" applyAlignment="1">
      <alignment horizontal="center"/>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4" fillId="0" borderId="18" xfId="0" applyFont="1" applyBorder="1"/>
    <xf numFmtId="3" fontId="0" fillId="0" borderId="19" xfId="0" applyNumberFormat="1" applyBorder="1"/>
    <xf numFmtId="0" fontId="0" fillId="3" borderId="14" xfId="0" applyFill="1" applyBorder="1" applyAlignment="1">
      <alignment horizontal="center"/>
    </xf>
    <xf numFmtId="0" fontId="0" fillId="3" borderId="18" xfId="0" applyFill="1" applyBorder="1"/>
    <xf numFmtId="0" fontId="0" fillId="3" borderId="15" xfId="0" applyFill="1" applyBorder="1"/>
    <xf numFmtId="0" fontId="0" fillId="3" borderId="17" xfId="0" applyFill="1" applyBorder="1"/>
    <xf numFmtId="0" fontId="4" fillId="3" borderId="18" xfId="0" applyFont="1" applyFill="1" applyBorder="1"/>
    <xf numFmtId="3" fontId="0" fillId="3" borderId="19" xfId="0" applyNumberFormat="1" applyFill="1" applyBorder="1"/>
    <xf numFmtId="164" fontId="0" fillId="0" borderId="19" xfId="0" applyNumberFormat="1" applyBorder="1"/>
    <xf numFmtId="164" fontId="0" fillId="3" borderId="19" xfId="0" applyNumberFormat="1" applyFill="1" applyBorder="1"/>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3" fontId="0" fillId="4" borderId="19" xfId="0" applyNumberFormat="1" applyFill="1" applyBorder="1"/>
    <xf numFmtId="164" fontId="0" fillId="0" borderId="0" xfId="0" applyNumberFormat="1"/>
    <xf numFmtId="0" fontId="8" fillId="3" borderId="18" xfId="0" applyFont="1" applyFill="1" applyBorder="1"/>
    <xf numFmtId="3" fontId="0" fillId="0" borderId="0" xfId="0" applyNumberFormat="1"/>
    <xf numFmtId="1" fontId="0" fillId="0" borderId="0" xfId="0" applyNumberFormat="1"/>
    <xf numFmtId="164" fontId="0" fillId="4" borderId="19" xfId="0" applyNumberFormat="1" applyFill="1" applyBorder="1"/>
    <xf numFmtId="0" fontId="0" fillId="3" borderId="20" xfId="0" applyFill="1" applyBorder="1" applyAlignment="1">
      <alignment horizontal="center"/>
    </xf>
    <xf numFmtId="0" fontId="0" fillId="3" borderId="21" xfId="0" applyFill="1" applyBorder="1"/>
    <xf numFmtId="0" fontId="0" fillId="3" borderId="22" xfId="0" applyFill="1" applyBorder="1"/>
    <xf numFmtId="0" fontId="0" fillId="3" borderId="23" xfId="0" applyFill="1" applyBorder="1"/>
    <xf numFmtId="0" fontId="4" fillId="3" borderId="21" xfId="0" applyFont="1" applyFill="1" applyBorder="1"/>
    <xf numFmtId="164" fontId="0" fillId="3" borderId="24" xfId="0" applyNumberFormat="1" applyFill="1" applyBorder="1"/>
    <xf numFmtId="0" fontId="4" fillId="0" borderId="0" xfId="0" applyFont="1" applyBorder="1"/>
    <xf numFmtId="0" fontId="7" fillId="0" borderId="0" xfId="0" applyFont="1" applyBorder="1" applyAlignment="1">
      <alignment horizontal="left"/>
    </xf>
    <xf numFmtId="0" fontId="10" fillId="0" borderId="15" xfId="0" applyFont="1" applyBorder="1" applyAlignment="1">
      <alignment horizontal="left" vertical="justify" wrapText="1"/>
    </xf>
    <xf numFmtId="0" fontId="10" fillId="0" borderId="16" xfId="0" applyFont="1" applyBorder="1" applyAlignment="1">
      <alignment horizontal="left" vertical="justify" wrapText="1"/>
    </xf>
    <xf numFmtId="0" fontId="10" fillId="0" borderId="17" xfId="0" applyFont="1" applyBorder="1" applyAlignment="1">
      <alignment horizontal="left" vertical="justify" wrapText="1"/>
    </xf>
    <xf numFmtId="0" fontId="10" fillId="0" borderId="15" xfId="0" applyFont="1" applyBorder="1" applyAlignment="1">
      <alignment horizontal="justify" vertical="justify" wrapText="1"/>
    </xf>
    <xf numFmtId="0" fontId="10" fillId="0" borderId="16" xfId="0" applyFont="1" applyBorder="1" applyAlignment="1">
      <alignment horizontal="justify" vertical="justify" wrapText="1"/>
    </xf>
    <xf numFmtId="0" fontId="10" fillId="0" borderId="17" xfId="0" applyFont="1" applyBorder="1" applyAlignment="1">
      <alignment horizontal="justify" vertical="justify" wrapText="1"/>
    </xf>
    <xf numFmtId="0" fontId="10" fillId="0" borderId="0" xfId="0" applyFont="1" applyBorder="1" applyAlignment="1">
      <alignment horizontal="center"/>
    </xf>
    <xf numFmtId="0" fontId="10" fillId="0" borderId="0" xfId="0" applyFont="1" applyBorder="1"/>
    <xf numFmtId="0" fontId="7" fillId="0" borderId="0" xfId="0" applyFont="1" applyBorder="1" applyAlignment="1">
      <alignment horizontal="center"/>
    </xf>
    <xf numFmtId="0" fontId="11" fillId="0" borderId="1" xfId="0" applyFont="1" applyBorder="1" applyAlignment="1">
      <alignment horizontal="center"/>
    </xf>
    <xf numFmtId="0" fontId="7" fillId="0" borderId="25" xfId="0" applyFont="1" applyBorder="1" applyAlignment="1">
      <alignment horizontal="center"/>
    </xf>
    <xf numFmtId="0" fontId="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xf numFmtId="0" fontId="6" fillId="0" borderId="0" xfId="0" applyFont="1" applyAlignment="1">
      <alignment horizontal="center"/>
    </xf>
    <xf numFmtId="0" fontId="7" fillId="0" borderId="0" xfId="0" applyFont="1" applyBorder="1" applyAlignment="1">
      <alignment horizontal="center"/>
    </xf>
    <xf numFmtId="1" fontId="0" fillId="0" borderId="0" xfId="0" applyNumberFormat="1" applyBorder="1"/>
    <xf numFmtId="0" fontId="7" fillId="5" borderId="8" xfId="0" applyFont="1" applyFill="1" applyBorder="1" applyAlignment="1">
      <alignment horizontal="center" vertical="center"/>
    </xf>
    <xf numFmtId="0" fontId="7" fillId="5" borderId="9"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xf>
    <xf numFmtId="49" fontId="4" fillId="3" borderId="18" xfId="0" applyNumberFormat="1" applyFont="1" applyFill="1" applyBorder="1" applyAlignment="1">
      <alignment horizontal="center"/>
    </xf>
    <xf numFmtId="10" fontId="0" fillId="3" borderId="19" xfId="0" applyNumberFormat="1" applyFill="1" applyBorder="1"/>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4" fillId="0" borderId="18" xfId="0" applyNumberFormat="1" applyFont="1" applyBorder="1" applyAlignment="1">
      <alignment horizontal="center"/>
    </xf>
    <xf numFmtId="10" fontId="0" fillId="0" borderId="19" xfId="0" applyNumberFormat="1" applyBorder="1"/>
    <xf numFmtId="49" fontId="4" fillId="0" borderId="18" xfId="0" applyNumberFormat="1" applyFont="1" applyBorder="1" applyAlignment="1">
      <alignment horizontal="center"/>
    </xf>
    <xf numFmtId="10" fontId="8" fillId="3" borderId="19" xfId="1" applyNumberFormat="1" applyFont="1" applyFill="1" applyBorder="1"/>
    <xf numFmtId="9" fontId="0" fillId="0" borderId="19" xfId="1" applyFont="1" applyBorder="1"/>
    <xf numFmtId="0" fontId="0" fillId="3" borderId="15" xfId="0" applyFill="1" applyBorder="1" applyAlignment="1"/>
    <xf numFmtId="0" fontId="0" fillId="3" borderId="16" xfId="0" applyFill="1" applyBorder="1" applyAlignment="1"/>
    <xf numFmtId="0" fontId="0" fillId="3" borderId="17" xfId="0" applyFill="1" applyBorder="1" applyAlignment="1"/>
    <xf numFmtId="1" fontId="8" fillId="3" borderId="19" xfId="1" applyNumberFormat="1" applyFont="1" applyFill="1" applyBorder="1"/>
    <xf numFmtId="0" fontId="0" fillId="0" borderId="19" xfId="0" applyBorder="1"/>
    <xf numFmtId="0" fontId="0" fillId="3" borderId="22" xfId="0" applyFill="1" applyBorder="1" applyAlignment="1"/>
    <xf numFmtId="0" fontId="0" fillId="3" borderId="26" xfId="0" applyFill="1" applyBorder="1" applyAlignment="1"/>
    <xf numFmtId="0" fontId="0" fillId="3" borderId="23" xfId="0" applyFill="1" applyBorder="1" applyAlignment="1"/>
    <xf numFmtId="49" fontId="4" fillId="3" borderId="21" xfId="0" applyNumberFormat="1" applyFont="1" applyFill="1" applyBorder="1" applyAlignment="1">
      <alignment horizontal="center"/>
    </xf>
    <xf numFmtId="10" fontId="0" fillId="3" borderId="24" xfId="0" applyNumberFormat="1" applyFill="1" applyBorder="1"/>
    <xf numFmtId="49" fontId="4" fillId="0" borderId="0" xfId="0" applyNumberFormat="1" applyFont="1" applyBorder="1"/>
    <xf numFmtId="0" fontId="6" fillId="0" borderId="0" xfId="0" applyFont="1" applyBorder="1" applyAlignment="1">
      <alignment horizontal="right" vertical="top"/>
    </xf>
    <xf numFmtId="0" fontId="11" fillId="0" borderId="0" xfId="0" applyFont="1" applyAlignment="1">
      <alignment horizontal="left"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609600</xdr:colOff>
      <xdr:row>2</xdr:row>
      <xdr:rowOff>209550</xdr:rowOff>
    </xdr:to>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
          <a:ext cx="11430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41</xdr:row>
      <xdr:rowOff>9525</xdr:rowOff>
    </xdr:from>
    <xdr:to>
      <xdr:col>1</xdr:col>
      <xdr:colOff>609600</xdr:colOff>
      <xdr:row>42</xdr:row>
      <xdr:rowOff>219075</xdr:rowOff>
    </xdr:to>
    <xdr:pic>
      <xdr:nvPicPr>
        <xdr:cNvPr id="3"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543925"/>
          <a:ext cx="11430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40</xdr:row>
      <xdr:rowOff>133350</xdr:rowOff>
    </xdr:from>
    <xdr:to>
      <xdr:col>6</xdr:col>
      <xdr:colOff>552450</xdr:colOff>
      <xdr:row>45</xdr:row>
      <xdr:rowOff>0</xdr:rowOff>
    </xdr:to>
    <xdr:pic>
      <xdr:nvPicPr>
        <xdr:cNvPr id="4"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76700" y="8505825"/>
          <a:ext cx="14287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200025</xdr:colOff>
      <xdr:row>0</xdr:row>
      <xdr:rowOff>161925</xdr:rowOff>
    </xdr:from>
    <xdr:to>
      <xdr:col>6</xdr:col>
      <xdr:colOff>619125</xdr:colOff>
      <xdr:row>4</xdr:row>
      <xdr:rowOff>47625</xdr:rowOff>
    </xdr:to>
    <xdr:pic>
      <xdr:nvPicPr>
        <xdr:cNvPr id="5" name="3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38625" y="161925"/>
          <a:ext cx="13335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ecador1/Documents/RESPALDO%20PC%20%20ADRIAN/2021/MAGDALENA%202020/cedula%20magdalena%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sheetName val="Financiera"/>
      <sheetName val="Sin Medición"/>
      <sheetName val="Con Medición"/>
      <sheetName val="Control Admvo y Alcantarillado"/>
      <sheetName val="Cédula Técnica"/>
      <sheetName val="CNA 2018 MEN0R"/>
      <sheetName val="AnexoExcelMenor"/>
      <sheetName val="CNA 2018 MAYOR"/>
      <sheetName val="AnexoExcelMayor"/>
      <sheetName val="CONCENTRADO"/>
      <sheetName val="ANEXO III 2016"/>
      <sheetName val="AnexoIII BIS1"/>
      <sheetName val="Anexo III BIS2"/>
      <sheetName val="Índices Gestión"/>
      <sheetName val="Fact Medido"/>
      <sheetName val="Dotación y Pérdidas"/>
      <sheetName val="Iniciativa Ley"/>
      <sheetName val="RELACION DE PTAR"/>
      <sheetName val="base datos"/>
      <sheetName val="potabilizadoras"/>
      <sheetName val="FORMATO CNA menor"/>
      <sheetName val="FORMATO CNA 2017"/>
    </sheetNames>
    <sheetDataSet>
      <sheetData sheetId="0">
        <row r="52">
          <cell r="C52" t="str">
            <v>LIC. OSWALDO RAFAEL SÁNCHEZ CORONA</v>
          </cell>
        </row>
        <row r="64">
          <cell r="E64">
            <v>26306</v>
          </cell>
        </row>
        <row r="87">
          <cell r="C87">
            <v>0.96310000000000007</v>
          </cell>
          <cell r="F87">
            <v>0.95599999999999996</v>
          </cell>
        </row>
      </sheetData>
      <sheetData sheetId="1">
        <row r="52">
          <cell r="F52">
            <v>683034.05</v>
          </cell>
        </row>
        <row r="70">
          <cell r="F70">
            <v>14140846.060000001</v>
          </cell>
        </row>
      </sheetData>
      <sheetData sheetId="2">
        <row r="29">
          <cell r="D29">
            <v>706</v>
          </cell>
        </row>
        <row r="43">
          <cell r="D43">
            <v>706</v>
          </cell>
        </row>
        <row r="61">
          <cell r="C61">
            <v>0</v>
          </cell>
        </row>
        <row r="73">
          <cell r="C73">
            <v>0</v>
          </cell>
        </row>
      </sheetData>
      <sheetData sheetId="3">
        <row r="17">
          <cell r="G17">
            <v>5389</v>
          </cell>
        </row>
        <row r="37">
          <cell r="C37">
            <v>4775</v>
          </cell>
        </row>
      </sheetData>
      <sheetData sheetId="4"/>
      <sheetData sheetId="5">
        <row r="42">
          <cell r="C42">
            <v>8</v>
          </cell>
          <cell r="F42">
            <v>8</v>
          </cell>
        </row>
        <row r="100">
          <cell r="I100">
            <v>25</v>
          </cell>
        </row>
        <row r="302">
          <cell r="J302">
            <v>140</v>
          </cell>
        </row>
      </sheetData>
      <sheetData sheetId="6"/>
      <sheetData sheetId="7"/>
      <sheetData sheetId="8"/>
      <sheetData sheetId="9"/>
      <sheetData sheetId="10"/>
      <sheetData sheetId="11"/>
      <sheetData sheetId="12">
        <row r="51">
          <cell r="D51">
            <v>1.0599959999999999</v>
          </cell>
          <cell r="I51">
            <v>0.10602</v>
          </cell>
          <cell r="L51">
            <v>1.8737640000000002</v>
          </cell>
        </row>
      </sheetData>
      <sheetData sheetId="13">
        <row r="5">
          <cell r="E5">
            <v>14.954957428320004</v>
          </cell>
        </row>
        <row r="6">
          <cell r="E6">
            <v>8.1949743800000014</v>
          </cell>
        </row>
        <row r="8">
          <cell r="F8">
            <v>3.2043059999999999</v>
          </cell>
        </row>
      </sheetData>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9"/>
  <sheetViews>
    <sheetView tabSelected="1" workbookViewId="0">
      <selection activeCell="H11" sqref="H11"/>
    </sheetView>
  </sheetViews>
  <sheetFormatPr baseColWidth="10" defaultRowHeight="15" x14ac:dyDescent="0.25"/>
  <cols>
    <col min="1" max="1" width="8" style="3" customWidth="1"/>
    <col min="2" max="2" width="12.5703125" customWidth="1"/>
    <col min="3" max="3" width="14.7109375" customWidth="1"/>
    <col min="4" max="4" width="15.140625" customWidth="1"/>
    <col min="5" max="5" width="10.140625" style="4" customWidth="1"/>
    <col min="6" max="6" width="13.7109375" customWidth="1"/>
    <col min="8" max="8" width="3.85546875" customWidth="1"/>
    <col min="9" max="9" width="13.42578125" customWidth="1"/>
    <col min="257" max="257" width="8" customWidth="1"/>
    <col min="258" max="258" width="12.5703125" customWidth="1"/>
    <col min="259" max="259" width="14.7109375" customWidth="1"/>
    <col min="260" max="260" width="15.140625" customWidth="1"/>
    <col min="261" max="261" width="10.140625" customWidth="1"/>
    <col min="262" max="262" width="13.7109375" customWidth="1"/>
    <col min="264" max="264" width="3.85546875" customWidth="1"/>
    <col min="265" max="265" width="13.42578125" customWidth="1"/>
    <col min="513" max="513" width="8" customWidth="1"/>
    <col min="514" max="514" width="12.5703125" customWidth="1"/>
    <col min="515" max="515" width="14.7109375" customWidth="1"/>
    <col min="516" max="516" width="15.140625" customWidth="1"/>
    <col min="517" max="517" width="10.140625" customWidth="1"/>
    <col min="518" max="518" width="13.7109375" customWidth="1"/>
    <col min="520" max="520" width="3.85546875" customWidth="1"/>
    <col min="521" max="521" width="13.42578125" customWidth="1"/>
    <col min="769" max="769" width="8" customWidth="1"/>
    <col min="770" max="770" width="12.5703125" customWidth="1"/>
    <col min="771" max="771" width="14.7109375" customWidth="1"/>
    <col min="772" max="772" width="15.140625" customWidth="1"/>
    <col min="773" max="773" width="10.140625" customWidth="1"/>
    <col min="774" max="774" width="13.7109375" customWidth="1"/>
    <col min="776" max="776" width="3.85546875" customWidth="1"/>
    <col min="777" max="777" width="13.42578125" customWidth="1"/>
    <col min="1025" max="1025" width="8" customWidth="1"/>
    <col min="1026" max="1026" width="12.5703125" customWidth="1"/>
    <col min="1027" max="1027" width="14.7109375" customWidth="1"/>
    <col min="1028" max="1028" width="15.140625" customWidth="1"/>
    <col min="1029" max="1029" width="10.140625" customWidth="1"/>
    <col min="1030" max="1030" width="13.7109375" customWidth="1"/>
    <col min="1032" max="1032" width="3.85546875" customWidth="1"/>
    <col min="1033" max="1033" width="13.42578125" customWidth="1"/>
    <col min="1281" max="1281" width="8" customWidth="1"/>
    <col min="1282" max="1282" width="12.5703125" customWidth="1"/>
    <col min="1283" max="1283" width="14.7109375" customWidth="1"/>
    <col min="1284" max="1284" width="15.140625" customWidth="1"/>
    <col min="1285" max="1285" width="10.140625" customWidth="1"/>
    <col min="1286" max="1286" width="13.7109375" customWidth="1"/>
    <col min="1288" max="1288" width="3.85546875" customWidth="1"/>
    <col min="1289" max="1289" width="13.42578125" customWidth="1"/>
    <col min="1537" max="1537" width="8" customWidth="1"/>
    <col min="1538" max="1538" width="12.5703125" customWidth="1"/>
    <col min="1539" max="1539" width="14.7109375" customWidth="1"/>
    <col min="1540" max="1540" width="15.140625" customWidth="1"/>
    <col min="1541" max="1541" width="10.140625" customWidth="1"/>
    <col min="1542" max="1542" width="13.7109375" customWidth="1"/>
    <col min="1544" max="1544" width="3.85546875" customWidth="1"/>
    <col min="1545" max="1545" width="13.42578125" customWidth="1"/>
    <col min="1793" max="1793" width="8" customWidth="1"/>
    <col min="1794" max="1794" width="12.5703125" customWidth="1"/>
    <col min="1795" max="1795" width="14.7109375" customWidth="1"/>
    <col min="1796" max="1796" width="15.140625" customWidth="1"/>
    <col min="1797" max="1797" width="10.140625" customWidth="1"/>
    <col min="1798" max="1798" width="13.7109375" customWidth="1"/>
    <col min="1800" max="1800" width="3.85546875" customWidth="1"/>
    <col min="1801" max="1801" width="13.42578125" customWidth="1"/>
    <col min="2049" max="2049" width="8" customWidth="1"/>
    <col min="2050" max="2050" width="12.5703125" customWidth="1"/>
    <col min="2051" max="2051" width="14.7109375" customWidth="1"/>
    <col min="2052" max="2052" width="15.140625" customWidth="1"/>
    <col min="2053" max="2053" width="10.140625" customWidth="1"/>
    <col min="2054" max="2054" width="13.7109375" customWidth="1"/>
    <col min="2056" max="2056" width="3.85546875" customWidth="1"/>
    <col min="2057" max="2057" width="13.42578125" customWidth="1"/>
    <col min="2305" max="2305" width="8" customWidth="1"/>
    <col min="2306" max="2306" width="12.5703125" customWidth="1"/>
    <col min="2307" max="2307" width="14.7109375" customWidth="1"/>
    <col min="2308" max="2308" width="15.140625" customWidth="1"/>
    <col min="2309" max="2309" width="10.140625" customWidth="1"/>
    <col min="2310" max="2310" width="13.7109375" customWidth="1"/>
    <col min="2312" max="2312" width="3.85546875" customWidth="1"/>
    <col min="2313" max="2313" width="13.42578125" customWidth="1"/>
    <col min="2561" max="2561" width="8" customWidth="1"/>
    <col min="2562" max="2562" width="12.5703125" customWidth="1"/>
    <col min="2563" max="2563" width="14.7109375" customWidth="1"/>
    <col min="2564" max="2564" width="15.140625" customWidth="1"/>
    <col min="2565" max="2565" width="10.140625" customWidth="1"/>
    <col min="2566" max="2566" width="13.7109375" customWidth="1"/>
    <col min="2568" max="2568" width="3.85546875" customWidth="1"/>
    <col min="2569" max="2569" width="13.42578125" customWidth="1"/>
    <col min="2817" max="2817" width="8" customWidth="1"/>
    <col min="2818" max="2818" width="12.5703125" customWidth="1"/>
    <col min="2819" max="2819" width="14.7109375" customWidth="1"/>
    <col min="2820" max="2820" width="15.140625" customWidth="1"/>
    <col min="2821" max="2821" width="10.140625" customWidth="1"/>
    <col min="2822" max="2822" width="13.7109375" customWidth="1"/>
    <col min="2824" max="2824" width="3.85546875" customWidth="1"/>
    <col min="2825" max="2825" width="13.42578125" customWidth="1"/>
    <col min="3073" max="3073" width="8" customWidth="1"/>
    <col min="3074" max="3074" width="12.5703125" customWidth="1"/>
    <col min="3075" max="3075" width="14.7109375" customWidth="1"/>
    <col min="3076" max="3076" width="15.140625" customWidth="1"/>
    <col min="3077" max="3077" width="10.140625" customWidth="1"/>
    <col min="3078" max="3078" width="13.7109375" customWidth="1"/>
    <col min="3080" max="3080" width="3.85546875" customWidth="1"/>
    <col min="3081" max="3081" width="13.42578125" customWidth="1"/>
    <col min="3329" max="3329" width="8" customWidth="1"/>
    <col min="3330" max="3330" width="12.5703125" customWidth="1"/>
    <col min="3331" max="3331" width="14.7109375" customWidth="1"/>
    <col min="3332" max="3332" width="15.140625" customWidth="1"/>
    <col min="3333" max="3333" width="10.140625" customWidth="1"/>
    <col min="3334" max="3334" width="13.7109375" customWidth="1"/>
    <col min="3336" max="3336" width="3.85546875" customWidth="1"/>
    <col min="3337" max="3337" width="13.42578125" customWidth="1"/>
    <col min="3585" max="3585" width="8" customWidth="1"/>
    <col min="3586" max="3586" width="12.5703125" customWidth="1"/>
    <col min="3587" max="3587" width="14.7109375" customWidth="1"/>
    <col min="3588" max="3588" width="15.140625" customWidth="1"/>
    <col min="3589" max="3589" width="10.140625" customWidth="1"/>
    <col min="3590" max="3590" width="13.7109375" customWidth="1"/>
    <col min="3592" max="3592" width="3.85546875" customWidth="1"/>
    <col min="3593" max="3593" width="13.42578125" customWidth="1"/>
    <col min="3841" max="3841" width="8" customWidth="1"/>
    <col min="3842" max="3842" width="12.5703125" customWidth="1"/>
    <col min="3843" max="3843" width="14.7109375" customWidth="1"/>
    <col min="3844" max="3844" width="15.140625" customWidth="1"/>
    <col min="3845" max="3845" width="10.140625" customWidth="1"/>
    <col min="3846" max="3846" width="13.7109375" customWidth="1"/>
    <col min="3848" max="3848" width="3.85546875" customWidth="1"/>
    <col min="3849" max="3849" width="13.42578125" customWidth="1"/>
    <col min="4097" max="4097" width="8" customWidth="1"/>
    <col min="4098" max="4098" width="12.5703125" customWidth="1"/>
    <col min="4099" max="4099" width="14.7109375" customWidth="1"/>
    <col min="4100" max="4100" width="15.140625" customWidth="1"/>
    <col min="4101" max="4101" width="10.140625" customWidth="1"/>
    <col min="4102" max="4102" width="13.7109375" customWidth="1"/>
    <col min="4104" max="4104" width="3.85546875" customWidth="1"/>
    <col min="4105" max="4105" width="13.42578125" customWidth="1"/>
    <col min="4353" max="4353" width="8" customWidth="1"/>
    <col min="4354" max="4354" width="12.5703125" customWidth="1"/>
    <col min="4355" max="4355" width="14.7109375" customWidth="1"/>
    <col min="4356" max="4356" width="15.140625" customWidth="1"/>
    <col min="4357" max="4357" width="10.140625" customWidth="1"/>
    <col min="4358" max="4358" width="13.7109375" customWidth="1"/>
    <col min="4360" max="4360" width="3.85546875" customWidth="1"/>
    <col min="4361" max="4361" width="13.42578125" customWidth="1"/>
    <col min="4609" max="4609" width="8" customWidth="1"/>
    <col min="4610" max="4610" width="12.5703125" customWidth="1"/>
    <col min="4611" max="4611" width="14.7109375" customWidth="1"/>
    <col min="4612" max="4612" width="15.140625" customWidth="1"/>
    <col min="4613" max="4613" width="10.140625" customWidth="1"/>
    <col min="4614" max="4614" width="13.7109375" customWidth="1"/>
    <col min="4616" max="4616" width="3.85546875" customWidth="1"/>
    <col min="4617" max="4617" width="13.42578125" customWidth="1"/>
    <col min="4865" max="4865" width="8" customWidth="1"/>
    <col min="4866" max="4866" width="12.5703125" customWidth="1"/>
    <col min="4867" max="4867" width="14.7109375" customWidth="1"/>
    <col min="4868" max="4868" width="15.140625" customWidth="1"/>
    <col min="4869" max="4869" width="10.140625" customWidth="1"/>
    <col min="4870" max="4870" width="13.7109375" customWidth="1"/>
    <col min="4872" max="4872" width="3.85546875" customWidth="1"/>
    <col min="4873" max="4873" width="13.42578125" customWidth="1"/>
    <col min="5121" max="5121" width="8" customWidth="1"/>
    <col min="5122" max="5122" width="12.5703125" customWidth="1"/>
    <col min="5123" max="5123" width="14.7109375" customWidth="1"/>
    <col min="5124" max="5124" width="15.140625" customWidth="1"/>
    <col min="5125" max="5125" width="10.140625" customWidth="1"/>
    <col min="5126" max="5126" width="13.7109375" customWidth="1"/>
    <col min="5128" max="5128" width="3.85546875" customWidth="1"/>
    <col min="5129" max="5129" width="13.42578125" customWidth="1"/>
    <col min="5377" max="5377" width="8" customWidth="1"/>
    <col min="5378" max="5378" width="12.5703125" customWidth="1"/>
    <col min="5379" max="5379" width="14.7109375" customWidth="1"/>
    <col min="5380" max="5380" width="15.140625" customWidth="1"/>
    <col min="5381" max="5381" width="10.140625" customWidth="1"/>
    <col min="5382" max="5382" width="13.7109375" customWidth="1"/>
    <col min="5384" max="5384" width="3.85546875" customWidth="1"/>
    <col min="5385" max="5385" width="13.42578125" customWidth="1"/>
    <col min="5633" max="5633" width="8" customWidth="1"/>
    <col min="5634" max="5634" width="12.5703125" customWidth="1"/>
    <col min="5635" max="5635" width="14.7109375" customWidth="1"/>
    <col min="5636" max="5636" width="15.140625" customWidth="1"/>
    <col min="5637" max="5637" width="10.140625" customWidth="1"/>
    <col min="5638" max="5638" width="13.7109375" customWidth="1"/>
    <col min="5640" max="5640" width="3.85546875" customWidth="1"/>
    <col min="5641" max="5641" width="13.42578125" customWidth="1"/>
    <col min="5889" max="5889" width="8" customWidth="1"/>
    <col min="5890" max="5890" width="12.5703125" customWidth="1"/>
    <col min="5891" max="5891" width="14.7109375" customWidth="1"/>
    <col min="5892" max="5892" width="15.140625" customWidth="1"/>
    <col min="5893" max="5893" width="10.140625" customWidth="1"/>
    <col min="5894" max="5894" width="13.7109375" customWidth="1"/>
    <col min="5896" max="5896" width="3.85546875" customWidth="1"/>
    <col min="5897" max="5897" width="13.42578125" customWidth="1"/>
    <col min="6145" max="6145" width="8" customWidth="1"/>
    <col min="6146" max="6146" width="12.5703125" customWidth="1"/>
    <col min="6147" max="6147" width="14.7109375" customWidth="1"/>
    <col min="6148" max="6148" width="15.140625" customWidth="1"/>
    <col min="6149" max="6149" width="10.140625" customWidth="1"/>
    <col min="6150" max="6150" width="13.7109375" customWidth="1"/>
    <col min="6152" max="6152" width="3.85546875" customWidth="1"/>
    <col min="6153" max="6153" width="13.42578125" customWidth="1"/>
    <col min="6401" max="6401" width="8" customWidth="1"/>
    <col min="6402" max="6402" width="12.5703125" customWidth="1"/>
    <col min="6403" max="6403" width="14.7109375" customWidth="1"/>
    <col min="6404" max="6404" width="15.140625" customWidth="1"/>
    <col min="6405" max="6405" width="10.140625" customWidth="1"/>
    <col min="6406" max="6406" width="13.7109375" customWidth="1"/>
    <col min="6408" max="6408" width="3.85546875" customWidth="1"/>
    <col min="6409" max="6409" width="13.42578125" customWidth="1"/>
    <col min="6657" max="6657" width="8" customWidth="1"/>
    <col min="6658" max="6658" width="12.5703125" customWidth="1"/>
    <col min="6659" max="6659" width="14.7109375" customWidth="1"/>
    <col min="6660" max="6660" width="15.140625" customWidth="1"/>
    <col min="6661" max="6661" width="10.140625" customWidth="1"/>
    <col min="6662" max="6662" width="13.7109375" customWidth="1"/>
    <col min="6664" max="6664" width="3.85546875" customWidth="1"/>
    <col min="6665" max="6665" width="13.42578125" customWidth="1"/>
    <col min="6913" max="6913" width="8" customWidth="1"/>
    <col min="6914" max="6914" width="12.5703125" customWidth="1"/>
    <col min="6915" max="6915" width="14.7109375" customWidth="1"/>
    <col min="6916" max="6916" width="15.140625" customWidth="1"/>
    <col min="6917" max="6917" width="10.140625" customWidth="1"/>
    <col min="6918" max="6918" width="13.7109375" customWidth="1"/>
    <col min="6920" max="6920" width="3.85546875" customWidth="1"/>
    <col min="6921" max="6921" width="13.42578125" customWidth="1"/>
    <col min="7169" max="7169" width="8" customWidth="1"/>
    <col min="7170" max="7170" width="12.5703125" customWidth="1"/>
    <col min="7171" max="7171" width="14.7109375" customWidth="1"/>
    <col min="7172" max="7172" width="15.140625" customWidth="1"/>
    <col min="7173" max="7173" width="10.140625" customWidth="1"/>
    <col min="7174" max="7174" width="13.7109375" customWidth="1"/>
    <col min="7176" max="7176" width="3.85546875" customWidth="1"/>
    <col min="7177" max="7177" width="13.42578125" customWidth="1"/>
    <col min="7425" max="7425" width="8" customWidth="1"/>
    <col min="7426" max="7426" width="12.5703125" customWidth="1"/>
    <col min="7427" max="7427" width="14.7109375" customWidth="1"/>
    <col min="7428" max="7428" width="15.140625" customWidth="1"/>
    <col min="7429" max="7429" width="10.140625" customWidth="1"/>
    <col min="7430" max="7430" width="13.7109375" customWidth="1"/>
    <col min="7432" max="7432" width="3.85546875" customWidth="1"/>
    <col min="7433" max="7433" width="13.42578125" customWidth="1"/>
    <col min="7681" max="7681" width="8" customWidth="1"/>
    <col min="7682" max="7682" width="12.5703125" customWidth="1"/>
    <col min="7683" max="7683" width="14.7109375" customWidth="1"/>
    <col min="7684" max="7684" width="15.140625" customWidth="1"/>
    <col min="7685" max="7685" width="10.140625" customWidth="1"/>
    <col min="7686" max="7686" width="13.7109375" customWidth="1"/>
    <col min="7688" max="7688" width="3.85546875" customWidth="1"/>
    <col min="7689" max="7689" width="13.42578125" customWidth="1"/>
    <col min="7937" max="7937" width="8" customWidth="1"/>
    <col min="7938" max="7938" width="12.5703125" customWidth="1"/>
    <col min="7939" max="7939" width="14.7109375" customWidth="1"/>
    <col min="7940" max="7940" width="15.140625" customWidth="1"/>
    <col min="7941" max="7941" width="10.140625" customWidth="1"/>
    <col min="7942" max="7942" width="13.7109375" customWidth="1"/>
    <col min="7944" max="7944" width="3.85546875" customWidth="1"/>
    <col min="7945" max="7945" width="13.42578125" customWidth="1"/>
    <col min="8193" max="8193" width="8" customWidth="1"/>
    <col min="8194" max="8194" width="12.5703125" customWidth="1"/>
    <col min="8195" max="8195" width="14.7109375" customWidth="1"/>
    <col min="8196" max="8196" width="15.140625" customWidth="1"/>
    <col min="8197" max="8197" width="10.140625" customWidth="1"/>
    <col min="8198" max="8198" width="13.7109375" customWidth="1"/>
    <col min="8200" max="8200" width="3.85546875" customWidth="1"/>
    <col min="8201" max="8201" width="13.42578125" customWidth="1"/>
    <col min="8449" max="8449" width="8" customWidth="1"/>
    <col min="8450" max="8450" width="12.5703125" customWidth="1"/>
    <col min="8451" max="8451" width="14.7109375" customWidth="1"/>
    <col min="8452" max="8452" width="15.140625" customWidth="1"/>
    <col min="8453" max="8453" width="10.140625" customWidth="1"/>
    <col min="8454" max="8454" width="13.7109375" customWidth="1"/>
    <col min="8456" max="8456" width="3.85546875" customWidth="1"/>
    <col min="8457" max="8457" width="13.42578125" customWidth="1"/>
    <col min="8705" max="8705" width="8" customWidth="1"/>
    <col min="8706" max="8706" width="12.5703125" customWidth="1"/>
    <col min="8707" max="8707" width="14.7109375" customWidth="1"/>
    <col min="8708" max="8708" width="15.140625" customWidth="1"/>
    <col min="8709" max="8709" width="10.140625" customWidth="1"/>
    <col min="8710" max="8710" width="13.7109375" customWidth="1"/>
    <col min="8712" max="8712" width="3.85546875" customWidth="1"/>
    <col min="8713" max="8713" width="13.42578125" customWidth="1"/>
    <col min="8961" max="8961" width="8" customWidth="1"/>
    <col min="8962" max="8962" width="12.5703125" customWidth="1"/>
    <col min="8963" max="8963" width="14.7109375" customWidth="1"/>
    <col min="8964" max="8964" width="15.140625" customWidth="1"/>
    <col min="8965" max="8965" width="10.140625" customWidth="1"/>
    <col min="8966" max="8966" width="13.7109375" customWidth="1"/>
    <col min="8968" max="8968" width="3.85546875" customWidth="1"/>
    <col min="8969" max="8969" width="13.42578125" customWidth="1"/>
    <col min="9217" max="9217" width="8" customWidth="1"/>
    <col min="9218" max="9218" width="12.5703125" customWidth="1"/>
    <col min="9219" max="9219" width="14.7109375" customWidth="1"/>
    <col min="9220" max="9220" width="15.140625" customWidth="1"/>
    <col min="9221" max="9221" width="10.140625" customWidth="1"/>
    <col min="9222" max="9222" width="13.7109375" customWidth="1"/>
    <col min="9224" max="9224" width="3.85546875" customWidth="1"/>
    <col min="9225" max="9225" width="13.42578125" customWidth="1"/>
    <col min="9473" max="9473" width="8" customWidth="1"/>
    <col min="9474" max="9474" width="12.5703125" customWidth="1"/>
    <col min="9475" max="9475" width="14.7109375" customWidth="1"/>
    <col min="9476" max="9476" width="15.140625" customWidth="1"/>
    <col min="9477" max="9477" width="10.140625" customWidth="1"/>
    <col min="9478" max="9478" width="13.7109375" customWidth="1"/>
    <col min="9480" max="9480" width="3.85546875" customWidth="1"/>
    <col min="9481" max="9481" width="13.42578125" customWidth="1"/>
    <col min="9729" max="9729" width="8" customWidth="1"/>
    <col min="9730" max="9730" width="12.5703125" customWidth="1"/>
    <col min="9731" max="9731" width="14.7109375" customWidth="1"/>
    <col min="9732" max="9732" width="15.140625" customWidth="1"/>
    <col min="9733" max="9733" width="10.140625" customWidth="1"/>
    <col min="9734" max="9734" width="13.7109375" customWidth="1"/>
    <col min="9736" max="9736" width="3.85546875" customWidth="1"/>
    <col min="9737" max="9737" width="13.42578125" customWidth="1"/>
    <col min="9985" max="9985" width="8" customWidth="1"/>
    <col min="9986" max="9986" width="12.5703125" customWidth="1"/>
    <col min="9987" max="9987" width="14.7109375" customWidth="1"/>
    <col min="9988" max="9988" width="15.140625" customWidth="1"/>
    <col min="9989" max="9989" width="10.140625" customWidth="1"/>
    <col min="9990" max="9990" width="13.7109375" customWidth="1"/>
    <col min="9992" max="9992" width="3.85546875" customWidth="1"/>
    <col min="9993" max="9993" width="13.42578125" customWidth="1"/>
    <col min="10241" max="10241" width="8" customWidth="1"/>
    <col min="10242" max="10242" width="12.5703125" customWidth="1"/>
    <col min="10243" max="10243" width="14.7109375" customWidth="1"/>
    <col min="10244" max="10244" width="15.140625" customWidth="1"/>
    <col min="10245" max="10245" width="10.140625" customWidth="1"/>
    <col min="10246" max="10246" width="13.7109375" customWidth="1"/>
    <col min="10248" max="10248" width="3.85546875" customWidth="1"/>
    <col min="10249" max="10249" width="13.42578125" customWidth="1"/>
    <col min="10497" max="10497" width="8" customWidth="1"/>
    <col min="10498" max="10498" width="12.5703125" customWidth="1"/>
    <col min="10499" max="10499" width="14.7109375" customWidth="1"/>
    <col min="10500" max="10500" width="15.140625" customWidth="1"/>
    <col min="10501" max="10501" width="10.140625" customWidth="1"/>
    <col min="10502" max="10502" width="13.7109375" customWidth="1"/>
    <col min="10504" max="10504" width="3.85546875" customWidth="1"/>
    <col min="10505" max="10505" width="13.42578125" customWidth="1"/>
    <col min="10753" max="10753" width="8" customWidth="1"/>
    <col min="10754" max="10754" width="12.5703125" customWidth="1"/>
    <col min="10755" max="10755" width="14.7109375" customWidth="1"/>
    <col min="10756" max="10756" width="15.140625" customWidth="1"/>
    <col min="10757" max="10757" width="10.140625" customWidth="1"/>
    <col min="10758" max="10758" width="13.7109375" customWidth="1"/>
    <col min="10760" max="10760" width="3.85546875" customWidth="1"/>
    <col min="10761" max="10761" width="13.42578125" customWidth="1"/>
    <col min="11009" max="11009" width="8" customWidth="1"/>
    <col min="11010" max="11010" width="12.5703125" customWidth="1"/>
    <col min="11011" max="11011" width="14.7109375" customWidth="1"/>
    <col min="11012" max="11012" width="15.140625" customWidth="1"/>
    <col min="11013" max="11013" width="10.140625" customWidth="1"/>
    <col min="11014" max="11014" width="13.7109375" customWidth="1"/>
    <col min="11016" max="11016" width="3.85546875" customWidth="1"/>
    <col min="11017" max="11017" width="13.42578125" customWidth="1"/>
    <col min="11265" max="11265" width="8" customWidth="1"/>
    <col min="11266" max="11266" width="12.5703125" customWidth="1"/>
    <col min="11267" max="11267" width="14.7109375" customWidth="1"/>
    <col min="11268" max="11268" width="15.140625" customWidth="1"/>
    <col min="11269" max="11269" width="10.140625" customWidth="1"/>
    <col min="11270" max="11270" width="13.7109375" customWidth="1"/>
    <col min="11272" max="11272" width="3.85546875" customWidth="1"/>
    <col min="11273" max="11273" width="13.42578125" customWidth="1"/>
    <col min="11521" max="11521" width="8" customWidth="1"/>
    <col min="11522" max="11522" width="12.5703125" customWidth="1"/>
    <col min="11523" max="11523" width="14.7109375" customWidth="1"/>
    <col min="11524" max="11524" width="15.140625" customWidth="1"/>
    <col min="11525" max="11525" width="10.140625" customWidth="1"/>
    <col min="11526" max="11526" width="13.7109375" customWidth="1"/>
    <col min="11528" max="11528" width="3.85546875" customWidth="1"/>
    <col min="11529" max="11529" width="13.42578125" customWidth="1"/>
    <col min="11777" max="11777" width="8" customWidth="1"/>
    <col min="11778" max="11778" width="12.5703125" customWidth="1"/>
    <col min="11779" max="11779" width="14.7109375" customWidth="1"/>
    <col min="11780" max="11780" width="15.140625" customWidth="1"/>
    <col min="11781" max="11781" width="10.140625" customWidth="1"/>
    <col min="11782" max="11782" width="13.7109375" customWidth="1"/>
    <col min="11784" max="11784" width="3.85546875" customWidth="1"/>
    <col min="11785" max="11785" width="13.42578125" customWidth="1"/>
    <col min="12033" max="12033" width="8" customWidth="1"/>
    <col min="12034" max="12034" width="12.5703125" customWidth="1"/>
    <col min="12035" max="12035" width="14.7109375" customWidth="1"/>
    <col min="12036" max="12036" width="15.140625" customWidth="1"/>
    <col min="12037" max="12037" width="10.140625" customWidth="1"/>
    <col min="12038" max="12038" width="13.7109375" customWidth="1"/>
    <col min="12040" max="12040" width="3.85546875" customWidth="1"/>
    <col min="12041" max="12041" width="13.42578125" customWidth="1"/>
    <col min="12289" max="12289" width="8" customWidth="1"/>
    <col min="12290" max="12290" width="12.5703125" customWidth="1"/>
    <col min="12291" max="12291" width="14.7109375" customWidth="1"/>
    <col min="12292" max="12292" width="15.140625" customWidth="1"/>
    <col min="12293" max="12293" width="10.140625" customWidth="1"/>
    <col min="12294" max="12294" width="13.7109375" customWidth="1"/>
    <col min="12296" max="12296" width="3.85546875" customWidth="1"/>
    <col min="12297" max="12297" width="13.42578125" customWidth="1"/>
    <col min="12545" max="12545" width="8" customWidth="1"/>
    <col min="12546" max="12546" width="12.5703125" customWidth="1"/>
    <col min="12547" max="12547" width="14.7109375" customWidth="1"/>
    <col min="12548" max="12548" width="15.140625" customWidth="1"/>
    <col min="12549" max="12549" width="10.140625" customWidth="1"/>
    <col min="12550" max="12550" width="13.7109375" customWidth="1"/>
    <col min="12552" max="12552" width="3.85546875" customWidth="1"/>
    <col min="12553" max="12553" width="13.42578125" customWidth="1"/>
    <col min="12801" max="12801" width="8" customWidth="1"/>
    <col min="12802" max="12802" width="12.5703125" customWidth="1"/>
    <col min="12803" max="12803" width="14.7109375" customWidth="1"/>
    <col min="12804" max="12804" width="15.140625" customWidth="1"/>
    <col min="12805" max="12805" width="10.140625" customWidth="1"/>
    <col min="12806" max="12806" width="13.7109375" customWidth="1"/>
    <col min="12808" max="12808" width="3.85546875" customWidth="1"/>
    <col min="12809" max="12809" width="13.42578125" customWidth="1"/>
    <col min="13057" max="13057" width="8" customWidth="1"/>
    <col min="13058" max="13058" width="12.5703125" customWidth="1"/>
    <col min="13059" max="13059" width="14.7109375" customWidth="1"/>
    <col min="13060" max="13060" width="15.140625" customWidth="1"/>
    <col min="13061" max="13061" width="10.140625" customWidth="1"/>
    <col min="13062" max="13062" width="13.7109375" customWidth="1"/>
    <col min="13064" max="13064" width="3.85546875" customWidth="1"/>
    <col min="13065" max="13065" width="13.42578125" customWidth="1"/>
    <col min="13313" max="13313" width="8" customWidth="1"/>
    <col min="13314" max="13314" width="12.5703125" customWidth="1"/>
    <col min="13315" max="13315" width="14.7109375" customWidth="1"/>
    <col min="13316" max="13316" width="15.140625" customWidth="1"/>
    <col min="13317" max="13317" width="10.140625" customWidth="1"/>
    <col min="13318" max="13318" width="13.7109375" customWidth="1"/>
    <col min="13320" max="13320" width="3.85546875" customWidth="1"/>
    <col min="13321" max="13321" width="13.42578125" customWidth="1"/>
    <col min="13569" max="13569" width="8" customWidth="1"/>
    <col min="13570" max="13570" width="12.5703125" customWidth="1"/>
    <col min="13571" max="13571" width="14.7109375" customWidth="1"/>
    <col min="13572" max="13572" width="15.140625" customWidth="1"/>
    <col min="13573" max="13573" width="10.140625" customWidth="1"/>
    <col min="13574" max="13574" width="13.7109375" customWidth="1"/>
    <col min="13576" max="13576" width="3.85546875" customWidth="1"/>
    <col min="13577" max="13577" width="13.42578125" customWidth="1"/>
    <col min="13825" max="13825" width="8" customWidth="1"/>
    <col min="13826" max="13826" width="12.5703125" customWidth="1"/>
    <col min="13827" max="13827" width="14.7109375" customWidth="1"/>
    <col min="13828" max="13828" width="15.140625" customWidth="1"/>
    <col min="13829" max="13829" width="10.140625" customWidth="1"/>
    <col min="13830" max="13830" width="13.7109375" customWidth="1"/>
    <col min="13832" max="13832" width="3.85546875" customWidth="1"/>
    <col min="13833" max="13833" width="13.42578125" customWidth="1"/>
    <col min="14081" max="14081" width="8" customWidth="1"/>
    <col min="14082" max="14082" width="12.5703125" customWidth="1"/>
    <col min="14083" max="14083" width="14.7109375" customWidth="1"/>
    <col min="14084" max="14084" width="15.140625" customWidth="1"/>
    <col min="14085" max="14085" width="10.140625" customWidth="1"/>
    <col min="14086" max="14086" width="13.7109375" customWidth="1"/>
    <col min="14088" max="14088" width="3.85546875" customWidth="1"/>
    <col min="14089" max="14089" width="13.42578125" customWidth="1"/>
    <col min="14337" max="14337" width="8" customWidth="1"/>
    <col min="14338" max="14338" width="12.5703125" customWidth="1"/>
    <col min="14339" max="14339" width="14.7109375" customWidth="1"/>
    <col min="14340" max="14340" width="15.140625" customWidth="1"/>
    <col min="14341" max="14341" width="10.140625" customWidth="1"/>
    <col min="14342" max="14342" width="13.7109375" customWidth="1"/>
    <col min="14344" max="14344" width="3.85546875" customWidth="1"/>
    <col min="14345" max="14345" width="13.42578125" customWidth="1"/>
    <col min="14593" max="14593" width="8" customWidth="1"/>
    <col min="14594" max="14594" width="12.5703125" customWidth="1"/>
    <col min="14595" max="14595" width="14.7109375" customWidth="1"/>
    <col min="14596" max="14596" width="15.140625" customWidth="1"/>
    <col min="14597" max="14597" width="10.140625" customWidth="1"/>
    <col min="14598" max="14598" width="13.7109375" customWidth="1"/>
    <col min="14600" max="14600" width="3.85546875" customWidth="1"/>
    <col min="14601" max="14601" width="13.42578125" customWidth="1"/>
    <col min="14849" max="14849" width="8" customWidth="1"/>
    <col min="14850" max="14850" width="12.5703125" customWidth="1"/>
    <col min="14851" max="14851" width="14.7109375" customWidth="1"/>
    <col min="14852" max="14852" width="15.140625" customWidth="1"/>
    <col min="14853" max="14853" width="10.140625" customWidth="1"/>
    <col min="14854" max="14854" width="13.7109375" customWidth="1"/>
    <col min="14856" max="14856" width="3.85546875" customWidth="1"/>
    <col min="14857" max="14857" width="13.42578125" customWidth="1"/>
    <col min="15105" max="15105" width="8" customWidth="1"/>
    <col min="15106" max="15106" width="12.5703125" customWidth="1"/>
    <col min="15107" max="15107" width="14.7109375" customWidth="1"/>
    <col min="15108" max="15108" width="15.140625" customWidth="1"/>
    <col min="15109" max="15109" width="10.140625" customWidth="1"/>
    <col min="15110" max="15110" width="13.7109375" customWidth="1"/>
    <col min="15112" max="15112" width="3.85546875" customWidth="1"/>
    <col min="15113" max="15113" width="13.42578125" customWidth="1"/>
    <col min="15361" max="15361" width="8" customWidth="1"/>
    <col min="15362" max="15362" width="12.5703125" customWidth="1"/>
    <col min="15363" max="15363" width="14.7109375" customWidth="1"/>
    <col min="15364" max="15364" width="15.140625" customWidth="1"/>
    <col min="15365" max="15365" width="10.140625" customWidth="1"/>
    <col min="15366" max="15366" width="13.7109375" customWidth="1"/>
    <col min="15368" max="15368" width="3.85546875" customWidth="1"/>
    <col min="15369" max="15369" width="13.42578125" customWidth="1"/>
    <col min="15617" max="15617" width="8" customWidth="1"/>
    <col min="15618" max="15618" width="12.5703125" customWidth="1"/>
    <col min="15619" max="15619" width="14.7109375" customWidth="1"/>
    <col min="15620" max="15620" width="15.140625" customWidth="1"/>
    <col min="15621" max="15621" width="10.140625" customWidth="1"/>
    <col min="15622" max="15622" width="13.7109375" customWidth="1"/>
    <col min="15624" max="15624" width="3.85546875" customWidth="1"/>
    <col min="15625" max="15625" width="13.42578125" customWidth="1"/>
    <col min="15873" max="15873" width="8" customWidth="1"/>
    <col min="15874" max="15874" width="12.5703125" customWidth="1"/>
    <col min="15875" max="15875" width="14.7109375" customWidth="1"/>
    <col min="15876" max="15876" width="15.140625" customWidth="1"/>
    <col min="15877" max="15877" width="10.140625" customWidth="1"/>
    <col min="15878" max="15878" width="13.7109375" customWidth="1"/>
    <col min="15880" max="15880" width="3.85546875" customWidth="1"/>
    <col min="15881" max="15881" width="13.42578125" customWidth="1"/>
    <col min="16129" max="16129" width="8" customWidth="1"/>
    <col min="16130" max="16130" width="12.5703125" customWidth="1"/>
    <col min="16131" max="16131" width="14.7109375" customWidth="1"/>
    <col min="16132" max="16132" width="15.140625" customWidth="1"/>
    <col min="16133" max="16133" width="10.140625" customWidth="1"/>
    <col min="16134" max="16134" width="13.7109375" customWidth="1"/>
    <col min="16136" max="16136" width="3.85546875" customWidth="1"/>
    <col min="16137" max="16137" width="13.42578125" customWidth="1"/>
  </cols>
  <sheetData>
    <row r="2" spans="1:9" ht="18" customHeight="1" x14ac:dyDescent="0.25">
      <c r="A2" s="1" t="s">
        <v>0</v>
      </c>
      <c r="B2" s="1"/>
      <c r="C2" s="1"/>
      <c r="D2" s="1"/>
      <c r="E2" s="1"/>
      <c r="F2" s="1"/>
      <c r="G2" s="1"/>
      <c r="H2" s="2"/>
      <c r="I2" s="2"/>
    </row>
    <row r="3" spans="1:9" ht="18" customHeight="1" x14ac:dyDescent="0.25">
      <c r="A3" s="1"/>
      <c r="B3" s="1"/>
      <c r="C3" s="1"/>
      <c r="D3" s="1"/>
      <c r="E3" s="1"/>
      <c r="F3" s="1"/>
      <c r="G3" s="1"/>
    </row>
    <row r="5" spans="1:9" s="6" customFormat="1" ht="8.25" x14ac:dyDescent="0.15">
      <c r="A5" s="5"/>
      <c r="B5" s="5"/>
      <c r="C5" s="5"/>
      <c r="D5" s="5"/>
      <c r="E5" s="5"/>
      <c r="F5" s="5"/>
    </row>
    <row r="6" spans="1:9" ht="40.5" customHeight="1" x14ac:dyDescent="0.25">
      <c r="A6" s="7" t="s">
        <v>1</v>
      </c>
      <c r="C6" s="8" t="s">
        <v>68</v>
      </c>
      <c r="D6" s="9"/>
      <c r="E6" s="10"/>
      <c r="F6" s="10"/>
    </row>
    <row r="7" spans="1:9" x14ac:dyDescent="0.25">
      <c r="B7" s="11"/>
      <c r="C7" s="11"/>
      <c r="D7" s="11"/>
    </row>
    <row r="8" spans="1:9" x14ac:dyDescent="0.25">
      <c r="A8" s="12" t="s">
        <v>2</v>
      </c>
      <c r="B8" s="12"/>
      <c r="C8" s="12"/>
      <c r="D8" s="12"/>
      <c r="E8" s="12"/>
      <c r="F8" s="12"/>
    </row>
    <row r="9" spans="1:9" x14ac:dyDescent="0.25">
      <c r="A9" s="12" t="s">
        <v>3</v>
      </c>
      <c r="B9" s="12"/>
      <c r="C9" s="12"/>
      <c r="D9" s="12"/>
      <c r="E9" s="12"/>
      <c r="F9" s="12"/>
    </row>
    <row r="10" spans="1:9" ht="13.5" customHeight="1" thickBot="1" x14ac:dyDescent="0.3">
      <c r="A10" s="13"/>
      <c r="B10" s="14"/>
      <c r="C10" s="15" t="str">
        <f>C51</f>
        <v>CORRESPONDIENTES AL PERIODO DE:</v>
      </c>
      <c r="D10" s="14" t="s">
        <v>69</v>
      </c>
      <c r="E10" s="16"/>
      <c r="G10" s="17"/>
      <c r="H10" s="17"/>
    </row>
    <row r="11" spans="1:9" ht="27" customHeight="1" thickTop="1" thickBot="1" x14ac:dyDescent="0.3">
      <c r="A11" s="18" t="s">
        <v>4</v>
      </c>
      <c r="B11" s="19" t="s">
        <v>5</v>
      </c>
      <c r="C11" s="20"/>
      <c r="D11" s="21"/>
      <c r="E11" s="22" t="s">
        <v>6</v>
      </c>
      <c r="F11" s="23" t="s">
        <v>7</v>
      </c>
      <c r="G11" s="17"/>
      <c r="H11" s="17"/>
    </row>
    <row r="12" spans="1:9" ht="15.2" customHeight="1" thickTop="1" x14ac:dyDescent="0.25">
      <c r="A12" s="24">
        <v>1</v>
      </c>
      <c r="B12" s="25" t="s">
        <v>8</v>
      </c>
      <c r="C12" s="26"/>
      <c r="D12" s="27"/>
      <c r="E12" s="28" t="s">
        <v>9</v>
      </c>
      <c r="F12" s="29">
        <f>[1]Generales!E64</f>
        <v>26306</v>
      </c>
      <c r="G12" s="17"/>
      <c r="H12" s="17"/>
    </row>
    <row r="13" spans="1:9" ht="15.2" customHeight="1" x14ac:dyDescent="0.25">
      <c r="A13" s="30">
        <v>2</v>
      </c>
      <c r="B13" s="31" t="s">
        <v>10</v>
      </c>
      <c r="C13" s="32"/>
      <c r="D13" s="33"/>
      <c r="E13" s="34" t="s">
        <v>9</v>
      </c>
      <c r="F13" s="35">
        <f>[1]Generales!E64*[1]Generales!C87</f>
        <v>25335.3086</v>
      </c>
      <c r="G13" s="17"/>
      <c r="H13" s="17"/>
    </row>
    <row r="14" spans="1:9" ht="15.2" customHeight="1" x14ac:dyDescent="0.25">
      <c r="A14" s="36">
        <v>3</v>
      </c>
      <c r="B14" s="37" t="s">
        <v>11</v>
      </c>
      <c r="C14" s="38"/>
      <c r="D14" s="39"/>
      <c r="E14" s="40" t="s">
        <v>9</v>
      </c>
      <c r="F14" s="41">
        <f>[1]Generales!E64*[1]Generales!F87</f>
        <v>25148.536</v>
      </c>
      <c r="G14" s="17"/>
      <c r="H14" s="17"/>
    </row>
    <row r="15" spans="1:9" ht="15.2" customHeight="1" x14ac:dyDescent="0.25">
      <c r="A15" s="30">
        <v>4</v>
      </c>
      <c r="B15" s="31" t="s">
        <v>12</v>
      </c>
      <c r="C15" s="32"/>
      <c r="D15" s="33"/>
      <c r="E15" s="34" t="s">
        <v>13</v>
      </c>
      <c r="F15" s="42">
        <f>('[1]Cédula Técnica'!I100*86400*365)/1000000000</f>
        <v>0.78839999999999999</v>
      </c>
      <c r="G15" s="17"/>
      <c r="H15" s="17"/>
    </row>
    <row r="16" spans="1:9" ht="15.2" customHeight="1" x14ac:dyDescent="0.25">
      <c r="A16" s="36">
        <v>5</v>
      </c>
      <c r="B16" s="37" t="s">
        <v>14</v>
      </c>
      <c r="C16" s="38"/>
      <c r="D16" s="39"/>
      <c r="E16" s="40" t="s">
        <v>13</v>
      </c>
      <c r="F16" s="43">
        <f>(((F62/1.3)*F14)*365)/1000000000</f>
        <v>1.4307311997316361</v>
      </c>
      <c r="G16" s="17"/>
      <c r="H16" s="17"/>
    </row>
    <row r="17" spans="1:10" ht="15.2" customHeight="1" x14ac:dyDescent="0.25">
      <c r="A17" s="30">
        <v>6</v>
      </c>
      <c r="B17" s="44" t="s">
        <v>15</v>
      </c>
      <c r="C17" s="45"/>
      <c r="D17" s="46"/>
      <c r="E17" s="34" t="s">
        <v>16</v>
      </c>
      <c r="F17" s="47">
        <f>(F19*('[1]Cédula Técnica'!J302/168))</f>
        <v>5079.166666666667</v>
      </c>
      <c r="G17" s="17"/>
      <c r="H17" s="17"/>
      <c r="I17" s="48">
        <f>F18</f>
        <v>1.8737640000000002</v>
      </c>
    </row>
    <row r="18" spans="1:10" ht="15.2" customHeight="1" x14ac:dyDescent="0.25">
      <c r="A18" s="36">
        <v>7</v>
      </c>
      <c r="B18" s="49" t="s">
        <v>17</v>
      </c>
      <c r="C18" s="38"/>
      <c r="D18" s="39"/>
      <c r="E18" s="40" t="s">
        <v>13</v>
      </c>
      <c r="F18" s="43">
        <f>'[1]AnexoIII BIS1'!L51</f>
        <v>1.8737640000000002</v>
      </c>
      <c r="G18" s="17"/>
      <c r="H18" s="17"/>
      <c r="I18" s="50">
        <f>I17*1000000*1000/12</f>
        <v>156147000.00000003</v>
      </c>
      <c r="J18" t="s">
        <v>18</v>
      </c>
    </row>
    <row r="19" spans="1:10" ht="15.2" customHeight="1" x14ac:dyDescent="0.25">
      <c r="A19" s="30">
        <v>8</v>
      </c>
      <c r="B19" s="44" t="s">
        <v>19</v>
      </c>
      <c r="C19" s="45"/>
      <c r="D19" s="46"/>
      <c r="E19" s="34" t="s">
        <v>16</v>
      </c>
      <c r="F19" s="47">
        <f>+'[1]Sin Medición'!D43+'[1]Sin Medición'!C73+'[1]Con Medición'!G17</f>
        <v>6095</v>
      </c>
      <c r="G19" s="17"/>
      <c r="H19" s="17"/>
      <c r="I19" s="51">
        <f>I18/30/86400</f>
        <v>60.241898148148159</v>
      </c>
      <c r="J19" t="s">
        <v>20</v>
      </c>
    </row>
    <row r="20" spans="1:10" ht="15.2" customHeight="1" x14ac:dyDescent="0.25">
      <c r="A20" s="36">
        <v>9</v>
      </c>
      <c r="B20" s="37" t="s">
        <v>21</v>
      </c>
      <c r="C20" s="38"/>
      <c r="D20" s="39"/>
      <c r="E20" s="40" t="s">
        <v>16</v>
      </c>
      <c r="F20" s="41">
        <f>'[1]Sin Medición'!D29+'[1]Sin Medición'!C61+'[1]Con Medición'!C37</f>
        <v>5481</v>
      </c>
      <c r="G20" s="17"/>
      <c r="H20" s="17"/>
    </row>
    <row r="21" spans="1:10" ht="15.2" customHeight="1" x14ac:dyDescent="0.25">
      <c r="A21" s="30">
        <v>10</v>
      </c>
      <c r="B21" s="44" t="s">
        <v>22</v>
      </c>
      <c r="C21" s="45"/>
      <c r="D21" s="46"/>
      <c r="E21" s="34" t="s">
        <v>23</v>
      </c>
      <c r="F21" s="52">
        <f>'[1]Anexo III BIS2'!F8</f>
        <v>3.2043059999999999</v>
      </c>
      <c r="G21" s="17"/>
      <c r="H21" s="17"/>
    </row>
    <row r="22" spans="1:10" ht="15.2" customHeight="1" x14ac:dyDescent="0.25">
      <c r="A22" s="36">
        <v>11</v>
      </c>
      <c r="B22" s="37" t="s">
        <v>24</v>
      </c>
      <c r="C22" s="38"/>
      <c r="D22" s="39"/>
      <c r="E22" s="40" t="s">
        <v>23</v>
      </c>
      <c r="F22" s="43">
        <f>([1]Financiera!F70-[1]Financiera!F52-[1]Financiera!F54-[1]Financiera!F58-[1]Financiera!F60)/1000000</f>
        <v>13.45781201</v>
      </c>
      <c r="G22" s="17"/>
      <c r="H22" s="13"/>
    </row>
    <row r="23" spans="1:10" ht="15.2" customHeight="1" x14ac:dyDescent="0.25">
      <c r="A23" s="30">
        <v>12</v>
      </c>
      <c r="B23" s="44" t="s">
        <v>25</v>
      </c>
      <c r="C23" s="45"/>
      <c r="D23" s="46"/>
      <c r="E23" s="34" t="s">
        <v>26</v>
      </c>
      <c r="F23" s="47">
        <f>'[1]Cédula Técnica'!F42</f>
        <v>8</v>
      </c>
      <c r="G23" s="17"/>
      <c r="H23" s="17"/>
    </row>
    <row r="24" spans="1:10" ht="15.2" customHeight="1" x14ac:dyDescent="0.25">
      <c r="A24" s="36">
        <v>13</v>
      </c>
      <c r="B24" s="37" t="s">
        <v>27</v>
      </c>
      <c r="C24" s="38"/>
      <c r="D24" s="39"/>
      <c r="E24" s="40" t="s">
        <v>26</v>
      </c>
      <c r="F24" s="41">
        <f>'[1]Cédula Técnica'!C42</f>
        <v>8</v>
      </c>
      <c r="G24" s="17"/>
      <c r="H24" s="17"/>
    </row>
    <row r="25" spans="1:10" ht="15.2" customHeight="1" x14ac:dyDescent="0.25">
      <c r="A25" s="30">
        <v>14</v>
      </c>
      <c r="B25" s="44" t="s">
        <v>28</v>
      </c>
      <c r="C25" s="45"/>
      <c r="D25" s="46"/>
      <c r="E25" s="34" t="s">
        <v>26</v>
      </c>
      <c r="F25" s="47">
        <f>'[1]Con Medición'!G17</f>
        <v>5389</v>
      </c>
      <c r="G25" s="17"/>
      <c r="H25" s="17"/>
    </row>
    <row r="26" spans="1:10" ht="15.2" customHeight="1" x14ac:dyDescent="0.25">
      <c r="A26" s="36">
        <v>15</v>
      </c>
      <c r="B26" s="37" t="s">
        <v>29</v>
      </c>
      <c r="C26" s="38"/>
      <c r="D26" s="39"/>
      <c r="E26" s="40" t="s">
        <v>13</v>
      </c>
      <c r="F26" s="43">
        <f>('[1]AnexoIII BIS1'!D51+'[1]AnexoIII BIS1'!I51)</f>
        <v>1.1660159999999999</v>
      </c>
      <c r="G26" s="17"/>
      <c r="H26" s="17"/>
    </row>
    <row r="27" spans="1:10" ht="15.2" customHeight="1" x14ac:dyDescent="0.25">
      <c r="A27" s="30">
        <v>16</v>
      </c>
      <c r="B27" s="44" t="s">
        <v>30</v>
      </c>
      <c r="C27" s="45"/>
      <c r="D27" s="46"/>
      <c r="E27" s="34" t="s">
        <v>31</v>
      </c>
      <c r="F27" s="52">
        <f>'[1]Anexo III BIS2'!E5</f>
        <v>14.954957428320004</v>
      </c>
      <c r="G27" s="17"/>
      <c r="H27" s="17"/>
    </row>
    <row r="28" spans="1:10" ht="15.2" customHeight="1" thickBot="1" x14ac:dyDescent="0.3">
      <c r="A28" s="53">
        <v>17</v>
      </c>
      <c r="B28" s="54" t="s">
        <v>32</v>
      </c>
      <c r="C28" s="55"/>
      <c r="D28" s="56"/>
      <c r="E28" s="57" t="s">
        <v>31</v>
      </c>
      <c r="F28" s="58">
        <f>'[1]Anexo III BIS2'!E6</f>
        <v>8.1949743800000014</v>
      </c>
      <c r="G28" s="17"/>
      <c r="H28" s="17"/>
    </row>
    <row r="29" spans="1:10" ht="9.75" customHeight="1" thickTop="1" x14ac:dyDescent="0.25">
      <c r="A29" s="13"/>
      <c r="B29" s="17"/>
      <c r="C29" s="17"/>
      <c r="D29" s="17"/>
      <c r="E29" s="59"/>
      <c r="F29" s="17"/>
      <c r="G29" s="17"/>
      <c r="H29" s="17"/>
    </row>
    <row r="30" spans="1:10" ht="12" customHeight="1" x14ac:dyDescent="0.25">
      <c r="A30" s="60" t="s">
        <v>33</v>
      </c>
      <c r="B30" s="17"/>
      <c r="C30" s="17"/>
      <c r="D30" s="17"/>
      <c r="E30" s="59"/>
      <c r="F30" s="17"/>
      <c r="G30" s="17"/>
      <c r="H30" s="17"/>
    </row>
    <row r="31" spans="1:10" ht="12" customHeight="1" x14ac:dyDescent="0.25">
      <c r="A31" s="60"/>
      <c r="B31" s="17"/>
      <c r="C31" s="17"/>
      <c r="D31" s="17"/>
      <c r="E31" s="59"/>
      <c r="F31" s="17"/>
      <c r="G31" s="17"/>
      <c r="H31" s="17"/>
    </row>
    <row r="32" spans="1:10" ht="12.75" customHeight="1" x14ac:dyDescent="0.25">
      <c r="A32" s="61" t="s">
        <v>34</v>
      </c>
      <c r="B32" s="62"/>
      <c r="C32" s="62"/>
      <c r="D32" s="62"/>
      <c r="E32" s="62"/>
      <c r="F32" s="63"/>
      <c r="G32" s="17"/>
      <c r="H32" s="17"/>
    </row>
    <row r="33" spans="1:9" ht="22.5" customHeight="1" x14ac:dyDescent="0.25">
      <c r="A33" s="64" t="s">
        <v>35</v>
      </c>
      <c r="B33" s="65"/>
      <c r="C33" s="65"/>
      <c r="D33" s="65"/>
      <c r="E33" s="65"/>
      <c r="F33" s="66"/>
      <c r="G33" s="17"/>
      <c r="H33" s="17"/>
    </row>
    <row r="34" spans="1:9" ht="34.5" customHeight="1" x14ac:dyDescent="0.25">
      <c r="A34" s="64" t="s">
        <v>36</v>
      </c>
      <c r="B34" s="65"/>
      <c r="C34" s="65"/>
      <c r="D34" s="65"/>
      <c r="E34" s="65"/>
      <c r="F34" s="66"/>
      <c r="G34" s="17"/>
      <c r="H34" s="17"/>
    </row>
    <row r="35" spans="1:9" ht="23.25" customHeight="1" x14ac:dyDescent="0.25">
      <c r="A35" s="64" t="s">
        <v>37</v>
      </c>
      <c r="B35" s="65"/>
      <c r="C35" s="65"/>
      <c r="D35" s="65"/>
      <c r="E35" s="65"/>
      <c r="F35" s="66"/>
      <c r="G35" s="17"/>
      <c r="H35" s="17"/>
    </row>
    <row r="36" spans="1:9" ht="30" customHeight="1" x14ac:dyDescent="0.25">
      <c r="A36" s="67"/>
      <c r="B36" s="68"/>
      <c r="C36" s="68"/>
      <c r="D36" s="68"/>
      <c r="E36" s="68"/>
      <c r="F36" s="68"/>
      <c r="G36" s="17"/>
      <c r="H36" s="17"/>
    </row>
    <row r="37" spans="1:9" ht="12" customHeight="1" x14ac:dyDescent="0.25">
      <c r="A37" s="69"/>
      <c r="B37" s="68"/>
      <c r="C37" s="68"/>
      <c r="D37" s="68"/>
      <c r="E37" s="68"/>
      <c r="F37" s="68"/>
      <c r="G37" s="17"/>
      <c r="H37" s="17"/>
    </row>
    <row r="38" spans="1:9" ht="10.5" customHeight="1" x14ac:dyDescent="0.25">
      <c r="A38" s="67"/>
      <c r="B38" s="68"/>
      <c r="C38" s="68"/>
      <c r="D38" s="68"/>
      <c r="E38" s="68"/>
      <c r="F38" s="68"/>
      <c r="G38" s="17"/>
      <c r="H38" s="17"/>
    </row>
    <row r="39" spans="1:9" ht="18" customHeight="1" x14ac:dyDescent="0.25">
      <c r="A39" s="67"/>
      <c r="B39" s="70" t="str">
        <f>[1]Generales!C52</f>
        <v>LIC. OSWALDO RAFAEL SÁNCHEZ CORONA</v>
      </c>
      <c r="C39" s="70"/>
      <c r="D39" s="70"/>
      <c r="E39" s="70"/>
      <c r="F39" s="68"/>
      <c r="G39" s="17"/>
      <c r="H39" s="17"/>
    </row>
    <row r="40" spans="1:9" ht="18" customHeight="1" x14ac:dyDescent="0.25">
      <c r="A40" s="67"/>
      <c r="B40" s="71" t="s">
        <v>38</v>
      </c>
      <c r="C40" s="71"/>
      <c r="D40" s="71"/>
      <c r="E40" s="71"/>
      <c r="F40" s="67"/>
      <c r="G40" s="17"/>
      <c r="H40" s="17"/>
    </row>
    <row r="42" spans="1:9" ht="18" customHeight="1" x14ac:dyDescent="0.25">
      <c r="A42" s="1" t="str">
        <f>A2</f>
        <v>GERENCIA DE DESARROLLO DE
ORGANISMOS OPERADORES</v>
      </c>
      <c r="B42" s="1"/>
      <c r="C42" s="1"/>
      <c r="D42" s="1"/>
      <c r="E42" s="1"/>
      <c r="F42" s="1"/>
      <c r="G42" s="1"/>
      <c r="H42" s="2"/>
      <c r="I42" s="2"/>
    </row>
    <row r="43" spans="1:9" ht="18" customHeight="1" x14ac:dyDescent="0.25">
      <c r="A43" s="1"/>
      <c r="B43" s="1"/>
      <c r="C43" s="1"/>
      <c r="D43" s="1"/>
      <c r="E43" s="1"/>
      <c r="F43" s="1"/>
      <c r="G43" s="1"/>
    </row>
    <row r="45" spans="1:9" s="6" customFormat="1" ht="8.25" x14ac:dyDescent="0.15">
      <c r="A45" s="5"/>
      <c r="B45" s="5"/>
      <c r="C45" s="5"/>
      <c r="D45" s="5"/>
      <c r="E45" s="5"/>
      <c r="F45" s="5"/>
    </row>
    <row r="46" spans="1:9" s="74" customFormat="1" ht="28.5" customHeight="1" x14ac:dyDescent="0.2">
      <c r="A46" s="72"/>
      <c r="B46" s="73"/>
      <c r="C46" s="73"/>
      <c r="D46" s="73"/>
      <c r="E46" s="73"/>
      <c r="F46" s="73"/>
    </row>
    <row r="47" spans="1:9" s="6" customFormat="1" ht="8.25" x14ac:dyDescent="0.15">
      <c r="A47" s="75"/>
    </row>
    <row r="48" spans="1:9" ht="40.5" customHeight="1" x14ac:dyDescent="0.25">
      <c r="A48" s="7" t="s">
        <v>1</v>
      </c>
      <c r="C48" s="9" t="str">
        <f>C6</f>
        <v>SISTEMA DE AGUA POTABLE ALCANTARILLADO Y SANEAMIENTO DE MAGDALENA</v>
      </c>
      <c r="D48" s="9"/>
      <c r="E48" s="10"/>
      <c r="F48" s="10"/>
    </row>
    <row r="49" spans="1:6" x14ac:dyDescent="0.25">
      <c r="B49" s="11"/>
      <c r="C49" s="11"/>
      <c r="D49" s="11"/>
    </row>
    <row r="50" spans="1:6" x14ac:dyDescent="0.25">
      <c r="A50" s="76" t="s">
        <v>3</v>
      </c>
      <c r="B50" s="76"/>
      <c r="C50" s="76"/>
      <c r="D50" s="76"/>
      <c r="E50" s="76"/>
      <c r="F50" s="76"/>
    </row>
    <row r="51" spans="1:6" x14ac:dyDescent="0.25">
      <c r="C51" s="15" t="s">
        <v>39</v>
      </c>
      <c r="D51" s="14" t="s">
        <v>69</v>
      </c>
      <c r="E51" s="16"/>
      <c r="F51" s="17"/>
    </row>
    <row r="52" spans="1:6" ht="15.75" thickBot="1" x14ac:dyDescent="0.3">
      <c r="A52" s="13"/>
      <c r="B52" s="14"/>
      <c r="C52" s="14"/>
      <c r="D52" s="14"/>
      <c r="E52" s="59"/>
      <c r="F52" s="77"/>
    </row>
    <row r="53" spans="1:6" ht="23.25" thickTop="1" x14ac:dyDescent="0.25">
      <c r="A53" s="78" t="s">
        <v>4</v>
      </c>
      <c r="B53" s="79" t="s">
        <v>40</v>
      </c>
      <c r="C53" s="80"/>
      <c r="D53" s="81"/>
      <c r="E53" s="82" t="s">
        <v>41</v>
      </c>
      <c r="F53" s="83" t="s">
        <v>42</v>
      </c>
    </row>
    <row r="54" spans="1:6" x14ac:dyDescent="0.25">
      <c r="A54" s="36">
        <v>1</v>
      </c>
      <c r="B54" s="37" t="s">
        <v>43</v>
      </c>
      <c r="C54" s="37"/>
      <c r="D54" s="37"/>
      <c r="E54" s="84" t="s">
        <v>44</v>
      </c>
      <c r="F54" s="85">
        <f>F13/F12</f>
        <v>0.96309999999999996</v>
      </c>
    </row>
    <row r="55" spans="1:6" x14ac:dyDescent="0.25">
      <c r="A55" s="30"/>
      <c r="B55" s="86"/>
      <c r="C55" s="87"/>
      <c r="D55" s="88"/>
      <c r="E55" s="89"/>
      <c r="F55" s="90"/>
    </row>
    <row r="56" spans="1:6" x14ac:dyDescent="0.25">
      <c r="A56" s="36">
        <v>2</v>
      </c>
      <c r="B56" s="37" t="s">
        <v>45</v>
      </c>
      <c r="C56" s="37"/>
      <c r="D56" s="37"/>
      <c r="E56" s="84" t="s">
        <v>46</v>
      </c>
      <c r="F56" s="85">
        <f>F14/F12</f>
        <v>0.95599999999999996</v>
      </c>
    </row>
    <row r="57" spans="1:6" x14ac:dyDescent="0.25">
      <c r="A57" s="30"/>
      <c r="B57" s="86"/>
      <c r="C57" s="87"/>
      <c r="D57" s="88"/>
      <c r="E57" s="91"/>
      <c r="F57" s="90"/>
    </row>
    <row r="58" spans="1:6" x14ac:dyDescent="0.25">
      <c r="A58" s="36">
        <v>3</v>
      </c>
      <c r="B58" s="37" t="s">
        <v>47</v>
      </c>
      <c r="C58" s="37"/>
      <c r="D58" s="37"/>
      <c r="E58" s="84" t="s">
        <v>48</v>
      </c>
      <c r="F58" s="92">
        <f>F15/F16</f>
        <v>0.55104690535013223</v>
      </c>
    </row>
    <row r="59" spans="1:6" x14ac:dyDescent="0.25">
      <c r="A59" s="30"/>
      <c r="B59" s="86"/>
      <c r="C59" s="87"/>
      <c r="D59" s="88"/>
      <c r="E59" s="91"/>
      <c r="F59" s="93"/>
    </row>
    <row r="60" spans="1:6" x14ac:dyDescent="0.25">
      <c r="A60" s="36">
        <v>4</v>
      </c>
      <c r="B60" s="94" t="s">
        <v>49</v>
      </c>
      <c r="C60" s="95"/>
      <c r="D60" s="96"/>
      <c r="E60" s="84" t="s">
        <v>50</v>
      </c>
      <c r="F60" s="92">
        <f>F17/F19</f>
        <v>0.83333333333333337</v>
      </c>
    </row>
    <row r="61" spans="1:6" x14ac:dyDescent="0.25">
      <c r="A61" s="30"/>
      <c r="B61" s="86"/>
      <c r="C61" s="87"/>
      <c r="D61" s="88"/>
      <c r="E61" s="91"/>
      <c r="F61" s="93"/>
    </row>
    <row r="62" spans="1:6" x14ac:dyDescent="0.25">
      <c r="A62" s="36">
        <v>5</v>
      </c>
      <c r="B62" s="94" t="s">
        <v>51</v>
      </c>
      <c r="C62" s="95"/>
      <c r="D62" s="96"/>
      <c r="E62" s="84" t="s">
        <v>52</v>
      </c>
      <c r="F62" s="97">
        <f>(F18*1000000/365)/F13*1000</f>
        <v>202.62630627676668</v>
      </c>
    </row>
    <row r="63" spans="1:6" x14ac:dyDescent="0.25">
      <c r="A63" s="30"/>
      <c r="B63" s="86"/>
      <c r="C63" s="87"/>
      <c r="D63" s="88"/>
      <c r="E63" s="91"/>
      <c r="F63" s="93"/>
    </row>
    <row r="64" spans="1:6" x14ac:dyDescent="0.25">
      <c r="A64" s="36">
        <v>6</v>
      </c>
      <c r="B64" s="94" t="s">
        <v>53</v>
      </c>
      <c r="C64" s="95"/>
      <c r="D64" s="96"/>
      <c r="E64" s="84" t="s">
        <v>54</v>
      </c>
      <c r="F64" s="92">
        <f>F21/F22</f>
        <v>0.23810007136516689</v>
      </c>
    </row>
    <row r="65" spans="1:6" x14ac:dyDescent="0.25">
      <c r="A65" s="30"/>
      <c r="B65" s="86"/>
      <c r="C65" s="87"/>
      <c r="D65" s="88"/>
      <c r="E65" s="91"/>
      <c r="F65" s="93"/>
    </row>
    <row r="66" spans="1:6" x14ac:dyDescent="0.25">
      <c r="A66" s="36">
        <v>7</v>
      </c>
      <c r="B66" s="94" t="s">
        <v>55</v>
      </c>
      <c r="C66" s="95"/>
      <c r="D66" s="96"/>
      <c r="E66" s="84" t="s">
        <v>56</v>
      </c>
      <c r="F66" s="92">
        <f>F23/F24</f>
        <v>1</v>
      </c>
    </row>
    <row r="67" spans="1:6" x14ac:dyDescent="0.25">
      <c r="A67" s="30"/>
      <c r="B67" s="86"/>
      <c r="C67" s="87"/>
      <c r="D67" s="88"/>
      <c r="E67" s="91"/>
      <c r="F67" s="93"/>
    </row>
    <row r="68" spans="1:6" x14ac:dyDescent="0.25">
      <c r="A68" s="36">
        <v>8</v>
      </c>
      <c r="B68" s="94" t="s">
        <v>57</v>
      </c>
      <c r="C68" s="95"/>
      <c r="D68" s="96"/>
      <c r="E68" s="84" t="s">
        <v>58</v>
      </c>
      <c r="F68" s="92">
        <f>F25/F19</f>
        <v>0.88416735028712057</v>
      </c>
    </row>
    <row r="69" spans="1:6" x14ac:dyDescent="0.25">
      <c r="A69" s="30"/>
      <c r="B69" s="86"/>
      <c r="C69" s="87"/>
      <c r="D69" s="88"/>
      <c r="E69" s="91"/>
      <c r="F69" s="93"/>
    </row>
    <row r="70" spans="1:6" x14ac:dyDescent="0.25">
      <c r="A70" s="36">
        <v>9</v>
      </c>
      <c r="B70" s="94" t="s">
        <v>59</v>
      </c>
      <c r="C70" s="95"/>
      <c r="D70" s="96"/>
      <c r="E70" s="84" t="s">
        <v>60</v>
      </c>
      <c r="F70" s="92">
        <f>(F26/F18)/1</f>
        <v>0.62228541054262965</v>
      </c>
    </row>
    <row r="71" spans="1:6" x14ac:dyDescent="0.25">
      <c r="A71" s="30"/>
      <c r="B71" s="86"/>
      <c r="C71" s="87"/>
      <c r="D71" s="88"/>
      <c r="E71" s="91"/>
      <c r="F71" s="93"/>
    </row>
    <row r="72" spans="1:6" x14ac:dyDescent="0.25">
      <c r="A72" s="36">
        <v>10</v>
      </c>
      <c r="B72" s="94" t="s">
        <v>61</v>
      </c>
      <c r="C72" s="95"/>
      <c r="D72" s="96"/>
      <c r="E72" s="84" t="s">
        <v>62</v>
      </c>
      <c r="F72" s="92">
        <f>F28/F27</f>
        <v>0.54797711188941856</v>
      </c>
    </row>
    <row r="73" spans="1:6" x14ac:dyDescent="0.25">
      <c r="A73" s="30"/>
      <c r="B73" s="86"/>
      <c r="C73" s="87"/>
      <c r="D73" s="88"/>
      <c r="E73" s="91"/>
      <c r="F73" s="98"/>
    </row>
    <row r="74" spans="1:6" ht="15.75" thickBot="1" x14ac:dyDescent="0.3">
      <c r="A74" s="53">
        <v>11</v>
      </c>
      <c r="B74" s="99" t="s">
        <v>63</v>
      </c>
      <c r="C74" s="100"/>
      <c r="D74" s="101"/>
      <c r="E74" s="102" t="s">
        <v>64</v>
      </c>
      <c r="F74" s="103">
        <f>F70*F72</f>
        <v>0.34099816204007133</v>
      </c>
    </row>
    <row r="75" spans="1:6" ht="15.75" thickTop="1" x14ac:dyDescent="0.25">
      <c r="A75" s="13"/>
      <c r="B75" s="17"/>
      <c r="C75" s="17"/>
      <c r="D75" s="17"/>
      <c r="E75" s="104"/>
      <c r="F75" s="105" t="s">
        <v>65</v>
      </c>
    </row>
    <row r="76" spans="1:6" x14ac:dyDescent="0.25">
      <c r="A76" s="13"/>
      <c r="B76" s="17"/>
      <c r="C76" s="17"/>
      <c r="D76" s="17"/>
      <c r="E76" s="104"/>
      <c r="F76" s="17"/>
    </row>
    <row r="77" spans="1:6" x14ac:dyDescent="0.25">
      <c r="A77" s="60" t="s">
        <v>66</v>
      </c>
      <c r="B77" s="17"/>
      <c r="C77" s="17"/>
      <c r="D77" s="17"/>
      <c r="E77" s="104"/>
      <c r="F77" s="17"/>
    </row>
    <row r="78" spans="1:6" x14ac:dyDescent="0.25">
      <c r="A78" s="106" t="s">
        <v>67</v>
      </c>
      <c r="B78" s="106"/>
      <c r="C78" s="106"/>
      <c r="D78" s="106"/>
      <c r="E78" s="106"/>
      <c r="F78" s="106"/>
    </row>
    <row r="79" spans="1:6" x14ac:dyDescent="0.25">
      <c r="A79" s="106"/>
      <c r="B79" s="106"/>
      <c r="C79" s="106"/>
      <c r="D79" s="106"/>
      <c r="E79" s="106"/>
      <c r="F79" s="106"/>
    </row>
  </sheetData>
  <mergeCells count="32">
    <mergeCell ref="B73:D73"/>
    <mergeCell ref="A78:F79"/>
    <mergeCell ref="B61:D61"/>
    <mergeCell ref="B63:D63"/>
    <mergeCell ref="B65:D65"/>
    <mergeCell ref="B67:D67"/>
    <mergeCell ref="B69:D69"/>
    <mergeCell ref="B71:D71"/>
    <mergeCell ref="A46:F46"/>
    <mergeCell ref="A50:F50"/>
    <mergeCell ref="B53:D53"/>
    <mergeCell ref="B55:D55"/>
    <mergeCell ref="B57:D57"/>
    <mergeCell ref="B59:D59"/>
    <mergeCell ref="A33:F33"/>
    <mergeCell ref="A34:F34"/>
    <mergeCell ref="A35:F35"/>
    <mergeCell ref="B39:E39"/>
    <mergeCell ref="B40:E40"/>
    <mergeCell ref="A42:G43"/>
    <mergeCell ref="B19:D19"/>
    <mergeCell ref="B21:D21"/>
    <mergeCell ref="B23:D23"/>
    <mergeCell ref="B25:D25"/>
    <mergeCell ref="B27:D27"/>
    <mergeCell ref="A32:F32"/>
    <mergeCell ref="A2:G3"/>
    <mergeCell ref="A8:F8"/>
    <mergeCell ref="A9:F9"/>
    <mergeCell ref="B11:D11"/>
    <mergeCell ref="B12:D12"/>
    <mergeCell ref="B17:D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Checador1</dc:creator>
  <cp:lastModifiedBy>Checador1</cp:lastModifiedBy>
  <dcterms:created xsi:type="dcterms:W3CDTF">2023-03-21T14:48:18Z</dcterms:created>
  <dcterms:modified xsi:type="dcterms:W3CDTF">2023-03-21T14:49:46Z</dcterms:modified>
</cp:coreProperties>
</file>